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"/>
    </mc:Choice>
  </mc:AlternateContent>
  <xr:revisionPtr revIDLastSave="468" documentId="11_9248B46DC1CBB2E3ED7FF6F9903E8C1851038383" xr6:coauthVersionLast="47" xr6:coauthVersionMax="47" xr10:uidLastSave="{A32F228E-F809-42D5-A725-0364256F2114}"/>
  <bookViews>
    <workbookView xWindow="-108" yWindow="-108" windowWidth="23256" windowHeight="12456" firstSheet="1" activeTab="1" xr2:uid="{00000000-000D-0000-FFFF-FFFF00000000}"/>
  </bookViews>
  <sheets>
    <sheet name="On-Hand Analysis" sheetId="1" r:id="rId1"/>
    <sheet name="Results Analysis" sheetId="2" r:id="rId2"/>
    <sheet name="Graph Analysis Big 5" sheetId="4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0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5" i="2"/>
  <c r="I30" i="2" s="1"/>
  <c r="N33" i="1" l="1"/>
  <c r="O33" i="1"/>
  <c r="P33" i="1"/>
  <c r="Q33" i="1"/>
  <c r="X33" i="1" s="1"/>
  <c r="AG33" i="1" s="1"/>
  <c r="R33" i="1"/>
  <c r="Y33" i="1" s="1"/>
  <c r="AH33" i="1" s="1"/>
  <c r="S33" i="1"/>
  <c r="Z33" i="1" s="1"/>
  <c r="AI33" i="1" s="1"/>
  <c r="T33" i="1"/>
  <c r="AA33" i="1" s="1"/>
  <c r="AJ33" i="1" s="1"/>
  <c r="U33" i="1"/>
  <c r="AB33" i="1" s="1"/>
  <c r="AK33" i="1" s="1"/>
  <c r="N34" i="1"/>
  <c r="O34" i="1"/>
  <c r="P34" i="1"/>
  <c r="Q34" i="1"/>
  <c r="X34" i="1" s="1"/>
  <c r="AG34" i="1" s="1"/>
  <c r="R34" i="1"/>
  <c r="Y34" i="1" s="1"/>
  <c r="AH34" i="1" s="1"/>
  <c r="S34" i="1"/>
  <c r="Z34" i="1" s="1"/>
  <c r="AI34" i="1" s="1"/>
  <c r="T34" i="1"/>
  <c r="AA34" i="1" s="1"/>
  <c r="AJ34" i="1" s="1"/>
  <c r="U34" i="1"/>
  <c r="AB34" i="1" s="1"/>
  <c r="AK34" i="1" s="1"/>
  <c r="N35" i="1"/>
  <c r="O35" i="1"/>
  <c r="P35" i="1"/>
  <c r="Q35" i="1"/>
  <c r="X35" i="1" s="1"/>
  <c r="AG35" i="1" s="1"/>
  <c r="R35" i="1"/>
  <c r="Y35" i="1" s="1"/>
  <c r="AH35" i="1" s="1"/>
  <c r="S35" i="1"/>
  <c r="Z35" i="1" s="1"/>
  <c r="AI35" i="1" s="1"/>
  <c r="T35" i="1"/>
  <c r="AA35" i="1" s="1"/>
  <c r="AJ35" i="1" s="1"/>
  <c r="U35" i="1"/>
  <c r="AB35" i="1" s="1"/>
  <c r="AK35" i="1" s="1"/>
  <c r="N36" i="1"/>
  <c r="O36" i="1"/>
  <c r="P36" i="1"/>
  <c r="Q36" i="1"/>
  <c r="X36" i="1" s="1"/>
  <c r="AG36" i="1" s="1"/>
  <c r="R36" i="1"/>
  <c r="Y36" i="1" s="1"/>
  <c r="AH36" i="1" s="1"/>
  <c r="S36" i="1"/>
  <c r="Z36" i="1" s="1"/>
  <c r="AI36" i="1" s="1"/>
  <c r="T36" i="1"/>
  <c r="AA36" i="1" s="1"/>
  <c r="AJ36" i="1" s="1"/>
  <c r="U36" i="1"/>
  <c r="AB36" i="1" s="1"/>
  <c r="AK36" i="1" s="1"/>
  <c r="N37" i="1"/>
  <c r="O37" i="1"/>
  <c r="P37" i="1"/>
  <c r="Q37" i="1"/>
  <c r="X37" i="1" s="1"/>
  <c r="AG37" i="1" s="1"/>
  <c r="R37" i="1"/>
  <c r="Y37" i="1" s="1"/>
  <c r="AH37" i="1" s="1"/>
  <c r="S37" i="1"/>
  <c r="Z37" i="1" s="1"/>
  <c r="AI37" i="1" s="1"/>
  <c r="T37" i="1"/>
  <c r="AA37" i="1" s="1"/>
  <c r="AJ37" i="1" s="1"/>
  <c r="U37" i="1"/>
  <c r="AB37" i="1" s="1"/>
  <c r="AK37" i="1" s="1"/>
  <c r="N38" i="1"/>
  <c r="O38" i="1"/>
  <c r="P38" i="1"/>
  <c r="Q38" i="1"/>
  <c r="X38" i="1" s="1"/>
  <c r="AG38" i="1" s="1"/>
  <c r="R38" i="1"/>
  <c r="Y38" i="1" s="1"/>
  <c r="AH38" i="1" s="1"/>
  <c r="S38" i="1"/>
  <c r="Z38" i="1" s="1"/>
  <c r="AI38" i="1" s="1"/>
  <c r="T38" i="1"/>
  <c r="AA38" i="1" s="1"/>
  <c r="AJ38" i="1" s="1"/>
  <c r="U38" i="1"/>
  <c r="AB38" i="1" s="1"/>
  <c r="AK38" i="1" s="1"/>
  <c r="N39" i="1"/>
  <c r="O39" i="1"/>
  <c r="P39" i="1"/>
  <c r="Q39" i="1"/>
  <c r="X39" i="1" s="1"/>
  <c r="AG39" i="1" s="1"/>
  <c r="R39" i="1"/>
  <c r="Y39" i="1" s="1"/>
  <c r="AH39" i="1" s="1"/>
  <c r="S39" i="1"/>
  <c r="Z39" i="1" s="1"/>
  <c r="AI39" i="1" s="1"/>
  <c r="T39" i="1"/>
  <c r="AA39" i="1" s="1"/>
  <c r="AJ39" i="1" s="1"/>
  <c r="U39" i="1"/>
  <c r="AB39" i="1" s="1"/>
  <c r="AK39" i="1" s="1"/>
  <c r="N40" i="1"/>
  <c r="O40" i="1"/>
  <c r="P40" i="1"/>
  <c r="Q40" i="1"/>
  <c r="X40" i="1" s="1"/>
  <c r="AG40" i="1" s="1"/>
  <c r="R40" i="1"/>
  <c r="Y40" i="1" s="1"/>
  <c r="AH40" i="1" s="1"/>
  <c r="S40" i="1"/>
  <c r="Z40" i="1" s="1"/>
  <c r="AI40" i="1" s="1"/>
  <c r="T40" i="1"/>
  <c r="AA40" i="1" s="1"/>
  <c r="AJ40" i="1" s="1"/>
  <c r="U40" i="1"/>
  <c r="AB40" i="1" s="1"/>
  <c r="AK40" i="1" s="1"/>
  <c r="N41" i="1"/>
  <c r="O41" i="1"/>
  <c r="P41" i="1"/>
  <c r="Q41" i="1"/>
  <c r="X41" i="1" s="1"/>
  <c r="AG41" i="1" s="1"/>
  <c r="R41" i="1"/>
  <c r="Y41" i="1" s="1"/>
  <c r="AH41" i="1" s="1"/>
  <c r="S41" i="1"/>
  <c r="Z41" i="1" s="1"/>
  <c r="AI41" i="1" s="1"/>
  <c r="T41" i="1"/>
  <c r="AA41" i="1" s="1"/>
  <c r="AJ41" i="1" s="1"/>
  <c r="U41" i="1"/>
  <c r="AB41" i="1" s="1"/>
  <c r="AK41" i="1" s="1"/>
  <c r="N42" i="1"/>
  <c r="O42" i="1"/>
  <c r="P42" i="1"/>
  <c r="Q42" i="1"/>
  <c r="X42" i="1" s="1"/>
  <c r="AG42" i="1" s="1"/>
  <c r="R42" i="1"/>
  <c r="Y42" i="1" s="1"/>
  <c r="AH42" i="1" s="1"/>
  <c r="S42" i="1"/>
  <c r="Z42" i="1" s="1"/>
  <c r="AI42" i="1" s="1"/>
  <c r="T42" i="1"/>
  <c r="AA42" i="1" s="1"/>
  <c r="AJ42" i="1" s="1"/>
  <c r="U42" i="1"/>
  <c r="AB42" i="1" s="1"/>
  <c r="AK42" i="1" s="1"/>
  <c r="N43" i="1"/>
  <c r="O43" i="1"/>
  <c r="P43" i="1"/>
  <c r="Q43" i="1"/>
  <c r="X43" i="1" s="1"/>
  <c r="AG43" i="1" s="1"/>
  <c r="R43" i="1"/>
  <c r="Y43" i="1" s="1"/>
  <c r="AH43" i="1" s="1"/>
  <c r="S43" i="1"/>
  <c r="Z43" i="1" s="1"/>
  <c r="AI43" i="1" s="1"/>
  <c r="T43" i="1"/>
  <c r="AA43" i="1" s="1"/>
  <c r="AJ43" i="1" s="1"/>
  <c r="U43" i="1"/>
  <c r="AB43" i="1" s="1"/>
  <c r="AK43" i="1" s="1"/>
  <c r="N44" i="1"/>
  <c r="O44" i="1"/>
  <c r="P44" i="1"/>
  <c r="Q44" i="1"/>
  <c r="X44" i="1" s="1"/>
  <c r="AG44" i="1" s="1"/>
  <c r="R44" i="1"/>
  <c r="Y44" i="1" s="1"/>
  <c r="AH44" i="1" s="1"/>
  <c r="S44" i="1"/>
  <c r="Z44" i="1" s="1"/>
  <c r="AI44" i="1" s="1"/>
  <c r="T44" i="1"/>
  <c r="AA44" i="1" s="1"/>
  <c r="AJ44" i="1" s="1"/>
  <c r="U44" i="1"/>
  <c r="AB44" i="1" s="1"/>
  <c r="AK44" i="1" s="1"/>
  <c r="N45" i="1"/>
  <c r="O45" i="1"/>
  <c r="P45" i="1"/>
  <c r="Q45" i="1"/>
  <c r="X45" i="1" s="1"/>
  <c r="AG45" i="1" s="1"/>
  <c r="R45" i="1"/>
  <c r="Y45" i="1" s="1"/>
  <c r="AH45" i="1" s="1"/>
  <c r="S45" i="1"/>
  <c r="Z45" i="1" s="1"/>
  <c r="AI45" i="1" s="1"/>
  <c r="T45" i="1"/>
  <c r="AA45" i="1" s="1"/>
  <c r="AJ45" i="1" s="1"/>
  <c r="U45" i="1"/>
  <c r="AB45" i="1" s="1"/>
  <c r="AK45" i="1" s="1"/>
  <c r="N46" i="1"/>
  <c r="O46" i="1"/>
  <c r="P46" i="1"/>
  <c r="Q46" i="1"/>
  <c r="X46" i="1" s="1"/>
  <c r="AG46" i="1" s="1"/>
  <c r="R46" i="1"/>
  <c r="Y46" i="1" s="1"/>
  <c r="AH46" i="1" s="1"/>
  <c r="S46" i="1"/>
  <c r="Z46" i="1" s="1"/>
  <c r="AI46" i="1" s="1"/>
  <c r="T46" i="1"/>
  <c r="AA46" i="1" s="1"/>
  <c r="AJ46" i="1" s="1"/>
  <c r="U46" i="1"/>
  <c r="AB46" i="1" s="1"/>
  <c r="AK46" i="1" s="1"/>
  <c r="N47" i="1"/>
  <c r="O47" i="1"/>
  <c r="P47" i="1"/>
  <c r="Q47" i="1"/>
  <c r="X47" i="1" s="1"/>
  <c r="AG47" i="1" s="1"/>
  <c r="R47" i="1"/>
  <c r="Y47" i="1" s="1"/>
  <c r="AH47" i="1" s="1"/>
  <c r="S47" i="1"/>
  <c r="Z47" i="1" s="1"/>
  <c r="AI47" i="1" s="1"/>
  <c r="T47" i="1"/>
  <c r="AA47" i="1" s="1"/>
  <c r="AJ47" i="1" s="1"/>
  <c r="U47" i="1"/>
  <c r="AB47" i="1" s="1"/>
  <c r="AK47" i="1" s="1"/>
  <c r="N48" i="1"/>
  <c r="O48" i="1"/>
  <c r="P48" i="1"/>
  <c r="Q48" i="1"/>
  <c r="X48" i="1" s="1"/>
  <c r="AG48" i="1" s="1"/>
  <c r="R48" i="1"/>
  <c r="Y48" i="1" s="1"/>
  <c r="AH48" i="1" s="1"/>
  <c r="S48" i="1"/>
  <c r="Z48" i="1" s="1"/>
  <c r="AI48" i="1" s="1"/>
  <c r="T48" i="1"/>
  <c r="AA48" i="1" s="1"/>
  <c r="AJ48" i="1" s="1"/>
  <c r="U48" i="1"/>
  <c r="AB48" i="1" s="1"/>
  <c r="AK48" i="1" s="1"/>
  <c r="N49" i="1"/>
  <c r="O49" i="1"/>
  <c r="P49" i="1"/>
  <c r="Q49" i="1"/>
  <c r="X49" i="1" s="1"/>
  <c r="AG49" i="1" s="1"/>
  <c r="R49" i="1"/>
  <c r="Y49" i="1" s="1"/>
  <c r="AH49" i="1" s="1"/>
  <c r="S49" i="1"/>
  <c r="Z49" i="1" s="1"/>
  <c r="AI49" i="1" s="1"/>
  <c r="T49" i="1"/>
  <c r="AA49" i="1" s="1"/>
  <c r="AJ49" i="1" s="1"/>
  <c r="U49" i="1"/>
  <c r="AB49" i="1" s="1"/>
  <c r="AK49" i="1" s="1"/>
  <c r="N50" i="1"/>
  <c r="O50" i="1"/>
  <c r="P50" i="1"/>
  <c r="Q50" i="1"/>
  <c r="X50" i="1" s="1"/>
  <c r="AG50" i="1" s="1"/>
  <c r="R50" i="1"/>
  <c r="Y50" i="1" s="1"/>
  <c r="AH50" i="1" s="1"/>
  <c r="S50" i="1"/>
  <c r="Z50" i="1" s="1"/>
  <c r="AI50" i="1" s="1"/>
  <c r="T50" i="1"/>
  <c r="AA50" i="1" s="1"/>
  <c r="AJ50" i="1" s="1"/>
  <c r="U50" i="1"/>
  <c r="AB50" i="1" s="1"/>
  <c r="AK50" i="1" s="1"/>
  <c r="N51" i="1"/>
  <c r="O51" i="1"/>
  <c r="P51" i="1"/>
  <c r="Q51" i="1"/>
  <c r="X51" i="1" s="1"/>
  <c r="AG51" i="1" s="1"/>
  <c r="R51" i="1"/>
  <c r="Y51" i="1" s="1"/>
  <c r="AH51" i="1" s="1"/>
  <c r="S51" i="1"/>
  <c r="Z51" i="1" s="1"/>
  <c r="AI51" i="1" s="1"/>
  <c r="T51" i="1"/>
  <c r="AA51" i="1" s="1"/>
  <c r="AJ51" i="1" s="1"/>
  <c r="U51" i="1"/>
  <c r="AB51" i="1" s="1"/>
  <c r="AK51" i="1" s="1"/>
  <c r="N52" i="1"/>
  <c r="O52" i="1"/>
  <c r="P52" i="1"/>
  <c r="Q52" i="1"/>
  <c r="X52" i="1" s="1"/>
  <c r="AG52" i="1" s="1"/>
  <c r="R52" i="1"/>
  <c r="Y52" i="1" s="1"/>
  <c r="AH52" i="1" s="1"/>
  <c r="S52" i="1"/>
  <c r="Z52" i="1" s="1"/>
  <c r="AI52" i="1" s="1"/>
  <c r="T52" i="1"/>
  <c r="AA52" i="1" s="1"/>
  <c r="AJ52" i="1" s="1"/>
  <c r="U52" i="1"/>
  <c r="AB52" i="1" s="1"/>
  <c r="AK52" i="1" s="1"/>
  <c r="N53" i="1"/>
  <c r="O53" i="1"/>
  <c r="P53" i="1"/>
  <c r="Q53" i="1"/>
  <c r="X53" i="1" s="1"/>
  <c r="AG53" i="1" s="1"/>
  <c r="R53" i="1"/>
  <c r="Y53" i="1" s="1"/>
  <c r="AH53" i="1" s="1"/>
  <c r="S53" i="1"/>
  <c r="Z53" i="1" s="1"/>
  <c r="AI53" i="1" s="1"/>
  <c r="T53" i="1"/>
  <c r="AA53" i="1" s="1"/>
  <c r="AJ53" i="1" s="1"/>
  <c r="U53" i="1"/>
  <c r="AB53" i="1" s="1"/>
  <c r="AK53" i="1" s="1"/>
  <c r="N54" i="1"/>
  <c r="O54" i="1"/>
  <c r="P54" i="1"/>
  <c r="Q54" i="1"/>
  <c r="X54" i="1" s="1"/>
  <c r="AG54" i="1" s="1"/>
  <c r="R54" i="1"/>
  <c r="Y54" i="1" s="1"/>
  <c r="AH54" i="1" s="1"/>
  <c r="S54" i="1"/>
  <c r="Z54" i="1" s="1"/>
  <c r="AI54" i="1" s="1"/>
  <c r="T54" i="1"/>
  <c r="AA54" i="1" s="1"/>
  <c r="AJ54" i="1" s="1"/>
  <c r="U54" i="1"/>
  <c r="AB54" i="1" s="1"/>
  <c r="AK54" i="1" s="1"/>
  <c r="N55" i="1"/>
  <c r="O55" i="1"/>
  <c r="P55" i="1"/>
  <c r="Q55" i="1"/>
  <c r="X55" i="1" s="1"/>
  <c r="AG55" i="1" s="1"/>
  <c r="R55" i="1"/>
  <c r="Y55" i="1" s="1"/>
  <c r="AH55" i="1" s="1"/>
  <c r="S55" i="1"/>
  <c r="Z55" i="1" s="1"/>
  <c r="AI55" i="1" s="1"/>
  <c r="T55" i="1"/>
  <c r="AA55" i="1" s="1"/>
  <c r="AJ55" i="1" s="1"/>
  <c r="U55" i="1"/>
  <c r="AB55" i="1" s="1"/>
  <c r="AK55" i="1" s="1"/>
  <c r="N56" i="1"/>
  <c r="O56" i="1"/>
  <c r="P56" i="1"/>
  <c r="Q56" i="1"/>
  <c r="X56" i="1" s="1"/>
  <c r="AG56" i="1" s="1"/>
  <c r="R56" i="1"/>
  <c r="Y56" i="1" s="1"/>
  <c r="AH56" i="1" s="1"/>
  <c r="S56" i="1"/>
  <c r="Z56" i="1" s="1"/>
  <c r="AI56" i="1" s="1"/>
  <c r="T56" i="1"/>
  <c r="AA56" i="1" s="1"/>
  <c r="AJ56" i="1" s="1"/>
  <c r="U56" i="1"/>
  <c r="AB56" i="1" s="1"/>
  <c r="AK56" i="1" s="1"/>
  <c r="N57" i="1"/>
  <c r="O57" i="1"/>
  <c r="P57" i="1"/>
  <c r="Q57" i="1"/>
  <c r="X57" i="1" s="1"/>
  <c r="AG57" i="1" s="1"/>
  <c r="R57" i="1"/>
  <c r="Y57" i="1" s="1"/>
  <c r="AH57" i="1" s="1"/>
  <c r="S57" i="1"/>
  <c r="Z57" i="1" s="1"/>
  <c r="AI57" i="1" s="1"/>
  <c r="T57" i="1"/>
  <c r="AA57" i="1" s="1"/>
  <c r="AJ57" i="1" s="1"/>
  <c r="U57" i="1"/>
  <c r="AB57" i="1" s="1"/>
  <c r="AK57" i="1" s="1"/>
  <c r="O32" i="1"/>
  <c r="P32" i="1"/>
  <c r="Q32" i="1"/>
  <c r="X32" i="1" s="1"/>
  <c r="R32" i="1"/>
  <c r="Y32" i="1" s="1"/>
  <c r="AH32" i="1" s="1"/>
  <c r="S32" i="1"/>
  <c r="Z32" i="1" s="1"/>
  <c r="AI32" i="1" s="1"/>
  <c r="T32" i="1"/>
  <c r="AA32" i="1" s="1"/>
  <c r="AJ32" i="1" s="1"/>
  <c r="U32" i="1"/>
  <c r="AB32" i="1" s="1"/>
  <c r="AK32" i="1" s="1"/>
  <c r="N32" i="1"/>
  <c r="P21" i="1"/>
  <c r="N20" i="1"/>
  <c r="N6" i="1"/>
  <c r="O6" i="1"/>
  <c r="P6" i="1"/>
  <c r="Q6" i="1"/>
  <c r="X6" i="1" s="1"/>
  <c r="AG6" i="1" s="1"/>
  <c r="R6" i="1"/>
  <c r="Y6" i="1" s="1"/>
  <c r="AH6" i="1" s="1"/>
  <c r="S6" i="1"/>
  <c r="Z6" i="1" s="1"/>
  <c r="AI6" i="1" s="1"/>
  <c r="T6" i="1"/>
  <c r="AA6" i="1" s="1"/>
  <c r="AJ6" i="1" s="1"/>
  <c r="U6" i="1"/>
  <c r="AB6" i="1" s="1"/>
  <c r="AK6" i="1" s="1"/>
  <c r="N7" i="1"/>
  <c r="O7" i="1"/>
  <c r="P7" i="1"/>
  <c r="Q7" i="1"/>
  <c r="X7" i="1" s="1"/>
  <c r="R7" i="1"/>
  <c r="Y7" i="1" s="1"/>
  <c r="AH7" i="1" s="1"/>
  <c r="S7" i="1"/>
  <c r="Z7" i="1" s="1"/>
  <c r="AI7" i="1" s="1"/>
  <c r="T7" i="1"/>
  <c r="AA7" i="1" s="1"/>
  <c r="AJ7" i="1" s="1"/>
  <c r="U7" i="1"/>
  <c r="AB7" i="1" s="1"/>
  <c r="AK7" i="1" s="1"/>
  <c r="N8" i="1"/>
  <c r="O8" i="1"/>
  <c r="P8" i="1"/>
  <c r="Q8" i="1"/>
  <c r="X8" i="1" s="1"/>
  <c r="R8" i="1"/>
  <c r="Y8" i="1" s="1"/>
  <c r="AH8" i="1" s="1"/>
  <c r="S8" i="1"/>
  <c r="Z8" i="1" s="1"/>
  <c r="AI8" i="1" s="1"/>
  <c r="T8" i="1"/>
  <c r="AA8" i="1" s="1"/>
  <c r="AJ8" i="1" s="1"/>
  <c r="U8" i="1"/>
  <c r="AB8" i="1" s="1"/>
  <c r="AK8" i="1" s="1"/>
  <c r="N9" i="1"/>
  <c r="O9" i="1"/>
  <c r="P9" i="1"/>
  <c r="Q9" i="1"/>
  <c r="X9" i="1" s="1"/>
  <c r="AG9" i="1" s="1"/>
  <c r="R9" i="1"/>
  <c r="Y9" i="1" s="1"/>
  <c r="AH9" i="1" s="1"/>
  <c r="S9" i="1"/>
  <c r="Z9" i="1" s="1"/>
  <c r="AI9" i="1" s="1"/>
  <c r="T9" i="1"/>
  <c r="AA9" i="1" s="1"/>
  <c r="AJ9" i="1" s="1"/>
  <c r="U9" i="1"/>
  <c r="AB9" i="1" s="1"/>
  <c r="AK9" i="1" s="1"/>
  <c r="N10" i="1"/>
  <c r="O10" i="1"/>
  <c r="P10" i="1"/>
  <c r="Q10" i="1"/>
  <c r="X10" i="1" s="1"/>
  <c r="R10" i="1"/>
  <c r="Y10" i="1" s="1"/>
  <c r="AH10" i="1" s="1"/>
  <c r="S10" i="1"/>
  <c r="Z10" i="1" s="1"/>
  <c r="AI10" i="1" s="1"/>
  <c r="T10" i="1"/>
  <c r="AA10" i="1" s="1"/>
  <c r="AJ10" i="1" s="1"/>
  <c r="U10" i="1"/>
  <c r="AB10" i="1" s="1"/>
  <c r="AK10" i="1" s="1"/>
  <c r="N11" i="1"/>
  <c r="O11" i="1"/>
  <c r="P11" i="1"/>
  <c r="Q11" i="1"/>
  <c r="X11" i="1" s="1"/>
  <c r="R11" i="1"/>
  <c r="Y11" i="1" s="1"/>
  <c r="AH11" i="1" s="1"/>
  <c r="S11" i="1"/>
  <c r="Z11" i="1" s="1"/>
  <c r="AI11" i="1" s="1"/>
  <c r="T11" i="1"/>
  <c r="AA11" i="1" s="1"/>
  <c r="AJ11" i="1" s="1"/>
  <c r="U11" i="1"/>
  <c r="AB11" i="1" s="1"/>
  <c r="AK11" i="1" s="1"/>
  <c r="N12" i="1"/>
  <c r="O12" i="1"/>
  <c r="P12" i="1"/>
  <c r="Q12" i="1"/>
  <c r="X12" i="1" s="1"/>
  <c r="R12" i="1"/>
  <c r="Y12" i="1" s="1"/>
  <c r="AH12" i="1" s="1"/>
  <c r="S12" i="1"/>
  <c r="Z12" i="1" s="1"/>
  <c r="AI12" i="1" s="1"/>
  <c r="T12" i="1"/>
  <c r="AA12" i="1" s="1"/>
  <c r="AJ12" i="1" s="1"/>
  <c r="U12" i="1"/>
  <c r="AB12" i="1" s="1"/>
  <c r="AK12" i="1" s="1"/>
  <c r="N13" i="1"/>
  <c r="O13" i="1"/>
  <c r="P13" i="1"/>
  <c r="Q13" i="1"/>
  <c r="X13" i="1" s="1"/>
  <c r="R13" i="1"/>
  <c r="Y13" i="1" s="1"/>
  <c r="AH13" i="1" s="1"/>
  <c r="S13" i="1"/>
  <c r="Z13" i="1" s="1"/>
  <c r="AI13" i="1" s="1"/>
  <c r="T13" i="1"/>
  <c r="AA13" i="1" s="1"/>
  <c r="AJ13" i="1" s="1"/>
  <c r="U13" i="1"/>
  <c r="AB13" i="1" s="1"/>
  <c r="AK13" i="1" s="1"/>
  <c r="N14" i="1"/>
  <c r="O14" i="1"/>
  <c r="P14" i="1"/>
  <c r="Q14" i="1"/>
  <c r="X14" i="1" s="1"/>
  <c r="R14" i="1"/>
  <c r="Y14" i="1" s="1"/>
  <c r="AH14" i="1" s="1"/>
  <c r="S14" i="1"/>
  <c r="Z14" i="1" s="1"/>
  <c r="AI14" i="1" s="1"/>
  <c r="T14" i="1"/>
  <c r="AA14" i="1" s="1"/>
  <c r="AJ14" i="1" s="1"/>
  <c r="U14" i="1"/>
  <c r="AB14" i="1" s="1"/>
  <c r="AK14" i="1" s="1"/>
  <c r="N15" i="1"/>
  <c r="O15" i="1"/>
  <c r="P15" i="1"/>
  <c r="Q15" i="1"/>
  <c r="X15" i="1" s="1"/>
  <c r="R15" i="1"/>
  <c r="Y15" i="1" s="1"/>
  <c r="AH15" i="1" s="1"/>
  <c r="S15" i="1"/>
  <c r="Z15" i="1" s="1"/>
  <c r="AI15" i="1" s="1"/>
  <c r="T15" i="1"/>
  <c r="AA15" i="1" s="1"/>
  <c r="AJ15" i="1" s="1"/>
  <c r="U15" i="1"/>
  <c r="AB15" i="1" s="1"/>
  <c r="AK15" i="1" s="1"/>
  <c r="N16" i="1"/>
  <c r="O16" i="1"/>
  <c r="P16" i="1"/>
  <c r="Q16" i="1"/>
  <c r="X16" i="1" s="1"/>
  <c r="R16" i="1"/>
  <c r="Y16" i="1" s="1"/>
  <c r="AH16" i="1" s="1"/>
  <c r="S16" i="1"/>
  <c r="Z16" i="1" s="1"/>
  <c r="AI16" i="1" s="1"/>
  <c r="T16" i="1"/>
  <c r="AA16" i="1" s="1"/>
  <c r="AJ16" i="1" s="1"/>
  <c r="U16" i="1"/>
  <c r="AB16" i="1" s="1"/>
  <c r="AK16" i="1" s="1"/>
  <c r="N17" i="1"/>
  <c r="O17" i="1"/>
  <c r="P17" i="1"/>
  <c r="Q17" i="1"/>
  <c r="X17" i="1" s="1"/>
  <c r="R17" i="1"/>
  <c r="Y17" i="1" s="1"/>
  <c r="AH17" i="1" s="1"/>
  <c r="S17" i="1"/>
  <c r="Z17" i="1" s="1"/>
  <c r="AI17" i="1" s="1"/>
  <c r="T17" i="1"/>
  <c r="AA17" i="1" s="1"/>
  <c r="AJ17" i="1" s="1"/>
  <c r="U17" i="1"/>
  <c r="AB17" i="1" s="1"/>
  <c r="AK17" i="1" s="1"/>
  <c r="N18" i="1"/>
  <c r="O18" i="1"/>
  <c r="P18" i="1"/>
  <c r="Q18" i="1"/>
  <c r="X18" i="1" s="1"/>
  <c r="R18" i="1"/>
  <c r="Y18" i="1" s="1"/>
  <c r="AH18" i="1" s="1"/>
  <c r="S18" i="1"/>
  <c r="Z18" i="1" s="1"/>
  <c r="AI18" i="1" s="1"/>
  <c r="T18" i="1"/>
  <c r="AA18" i="1" s="1"/>
  <c r="AJ18" i="1" s="1"/>
  <c r="U18" i="1"/>
  <c r="AB18" i="1" s="1"/>
  <c r="AK18" i="1" s="1"/>
  <c r="N19" i="1"/>
  <c r="O19" i="1"/>
  <c r="P19" i="1"/>
  <c r="Q19" i="1"/>
  <c r="X19" i="1" s="1"/>
  <c r="R19" i="1"/>
  <c r="Y19" i="1" s="1"/>
  <c r="AH19" i="1" s="1"/>
  <c r="S19" i="1"/>
  <c r="Z19" i="1" s="1"/>
  <c r="AI19" i="1" s="1"/>
  <c r="T19" i="1"/>
  <c r="AA19" i="1" s="1"/>
  <c r="AJ19" i="1" s="1"/>
  <c r="U19" i="1"/>
  <c r="AB19" i="1" s="1"/>
  <c r="AK19" i="1" s="1"/>
  <c r="T20" i="1"/>
  <c r="AA20" i="1" s="1"/>
  <c r="AJ20" i="1" s="1"/>
  <c r="U20" i="1"/>
  <c r="AB20" i="1" s="1"/>
  <c r="AK20" i="1" s="1"/>
  <c r="N21" i="1"/>
  <c r="O21" i="1"/>
  <c r="R21" i="1"/>
  <c r="Y21" i="1" s="1"/>
  <c r="AH21" i="1" s="1"/>
  <c r="S21" i="1"/>
  <c r="Z21" i="1" s="1"/>
  <c r="AI21" i="1" s="1"/>
  <c r="T21" i="1"/>
  <c r="AA21" i="1" s="1"/>
  <c r="AJ21" i="1" s="1"/>
  <c r="U21" i="1"/>
  <c r="AB21" i="1" s="1"/>
  <c r="AK21" i="1" s="1"/>
  <c r="N22" i="1"/>
  <c r="O22" i="1"/>
  <c r="P22" i="1"/>
  <c r="Q22" i="1"/>
  <c r="X22" i="1" s="1"/>
  <c r="R22" i="1"/>
  <c r="Y22" i="1" s="1"/>
  <c r="AH22" i="1" s="1"/>
  <c r="S22" i="1"/>
  <c r="Z22" i="1" s="1"/>
  <c r="AI22" i="1" s="1"/>
  <c r="T22" i="1"/>
  <c r="AA22" i="1" s="1"/>
  <c r="AJ22" i="1" s="1"/>
  <c r="U22" i="1"/>
  <c r="AB22" i="1" s="1"/>
  <c r="AK22" i="1" s="1"/>
  <c r="N23" i="1"/>
  <c r="O23" i="1"/>
  <c r="P23" i="1"/>
  <c r="Q23" i="1"/>
  <c r="X23" i="1" s="1"/>
  <c r="R23" i="1"/>
  <c r="Y23" i="1" s="1"/>
  <c r="AH23" i="1" s="1"/>
  <c r="S23" i="1"/>
  <c r="Z23" i="1" s="1"/>
  <c r="AI23" i="1" s="1"/>
  <c r="T23" i="1"/>
  <c r="AA23" i="1" s="1"/>
  <c r="AJ23" i="1" s="1"/>
  <c r="U23" i="1"/>
  <c r="AB23" i="1" s="1"/>
  <c r="AK23" i="1" s="1"/>
  <c r="N24" i="1"/>
  <c r="O24" i="1"/>
  <c r="P24" i="1"/>
  <c r="Q24" i="1"/>
  <c r="X24" i="1" s="1"/>
  <c r="R24" i="1"/>
  <c r="Y24" i="1" s="1"/>
  <c r="AH24" i="1" s="1"/>
  <c r="S24" i="1"/>
  <c r="Z24" i="1" s="1"/>
  <c r="AI24" i="1" s="1"/>
  <c r="T24" i="1"/>
  <c r="AA24" i="1" s="1"/>
  <c r="AJ24" i="1" s="1"/>
  <c r="U24" i="1"/>
  <c r="AB24" i="1" s="1"/>
  <c r="AK24" i="1" s="1"/>
  <c r="N25" i="1"/>
  <c r="O25" i="1"/>
  <c r="P25" i="1"/>
  <c r="Q25" i="1"/>
  <c r="X25" i="1" s="1"/>
  <c r="R25" i="1"/>
  <c r="Y25" i="1" s="1"/>
  <c r="AH25" i="1" s="1"/>
  <c r="S25" i="1"/>
  <c r="Z25" i="1" s="1"/>
  <c r="AI25" i="1" s="1"/>
  <c r="T25" i="1"/>
  <c r="AA25" i="1" s="1"/>
  <c r="AJ25" i="1" s="1"/>
  <c r="U25" i="1"/>
  <c r="AB25" i="1" s="1"/>
  <c r="AK25" i="1" s="1"/>
  <c r="N26" i="1"/>
  <c r="O26" i="1"/>
  <c r="P26" i="1"/>
  <c r="Q26" i="1"/>
  <c r="X26" i="1" s="1"/>
  <c r="R26" i="1"/>
  <c r="Y26" i="1" s="1"/>
  <c r="AH26" i="1" s="1"/>
  <c r="S26" i="1"/>
  <c r="Z26" i="1" s="1"/>
  <c r="AI26" i="1" s="1"/>
  <c r="T26" i="1"/>
  <c r="AA26" i="1" s="1"/>
  <c r="AJ26" i="1" s="1"/>
  <c r="U26" i="1"/>
  <c r="AB26" i="1" s="1"/>
  <c r="AK26" i="1" s="1"/>
  <c r="N27" i="1"/>
  <c r="O27" i="1"/>
  <c r="P27" i="1"/>
  <c r="Q27" i="1"/>
  <c r="X27" i="1" s="1"/>
  <c r="R27" i="1"/>
  <c r="Y27" i="1" s="1"/>
  <c r="AH27" i="1" s="1"/>
  <c r="S27" i="1"/>
  <c r="Z27" i="1" s="1"/>
  <c r="AI27" i="1" s="1"/>
  <c r="T27" i="1"/>
  <c r="AA27" i="1" s="1"/>
  <c r="AJ27" i="1" s="1"/>
  <c r="U27" i="1"/>
  <c r="AB27" i="1" s="1"/>
  <c r="AK27" i="1" s="1"/>
  <c r="N28" i="1"/>
  <c r="O28" i="1"/>
  <c r="P28" i="1"/>
  <c r="Q28" i="1"/>
  <c r="X28" i="1" s="1"/>
  <c r="R28" i="1"/>
  <c r="Y28" i="1" s="1"/>
  <c r="AH28" i="1" s="1"/>
  <c r="S28" i="1"/>
  <c r="Z28" i="1" s="1"/>
  <c r="AI28" i="1" s="1"/>
  <c r="T28" i="1"/>
  <c r="AA28" i="1" s="1"/>
  <c r="AJ28" i="1" s="1"/>
  <c r="U28" i="1"/>
  <c r="AB28" i="1" s="1"/>
  <c r="AK28" i="1" s="1"/>
  <c r="N29" i="1"/>
  <c r="O29" i="1"/>
  <c r="P29" i="1"/>
  <c r="Q29" i="1"/>
  <c r="X29" i="1" s="1"/>
  <c r="R29" i="1"/>
  <c r="Y29" i="1" s="1"/>
  <c r="AH29" i="1" s="1"/>
  <c r="S29" i="1"/>
  <c r="Z29" i="1" s="1"/>
  <c r="AI29" i="1" s="1"/>
  <c r="T29" i="1"/>
  <c r="AA29" i="1" s="1"/>
  <c r="AJ29" i="1" s="1"/>
  <c r="U29" i="1"/>
  <c r="AB29" i="1" s="1"/>
  <c r="AK29" i="1" s="1"/>
  <c r="N5" i="1"/>
  <c r="O5" i="1"/>
  <c r="P5" i="1"/>
  <c r="Q5" i="1"/>
  <c r="X5" i="1" s="1"/>
  <c r="R5" i="1"/>
  <c r="Y5" i="1" s="1"/>
  <c r="AH5" i="1" s="1"/>
  <c r="S5" i="1"/>
  <c r="Z5" i="1" s="1"/>
  <c r="AI5" i="1" s="1"/>
  <c r="T5" i="1"/>
  <c r="AA5" i="1" s="1"/>
  <c r="AJ5" i="1" s="1"/>
  <c r="U5" i="1"/>
  <c r="AB5" i="1" s="1"/>
  <c r="AK5" i="1" s="1"/>
  <c r="O4" i="1"/>
  <c r="P4" i="1"/>
  <c r="Q4" i="1"/>
  <c r="X4" i="1" s="1"/>
  <c r="AG4" i="1" s="1"/>
  <c r="R4" i="1"/>
  <c r="Y4" i="1" s="1"/>
  <c r="AH4" i="1" s="1"/>
  <c r="S4" i="1"/>
  <c r="Z4" i="1" s="1"/>
  <c r="AI4" i="1" s="1"/>
  <c r="T4" i="1"/>
  <c r="AA4" i="1" s="1"/>
  <c r="AJ4" i="1" s="1"/>
  <c r="U4" i="1"/>
  <c r="AB4" i="1" s="1"/>
  <c r="AK4" i="1" s="1"/>
  <c r="N4" i="1"/>
  <c r="AL43" i="1" l="1"/>
  <c r="AL9" i="1"/>
  <c r="AL4" i="1"/>
  <c r="AL35" i="1"/>
  <c r="AL44" i="1"/>
  <c r="AL45" i="1"/>
  <c r="AC29" i="1"/>
  <c r="AG29" i="1"/>
  <c r="AL29" i="1" s="1"/>
  <c r="AC23" i="1"/>
  <c r="AG23" i="1"/>
  <c r="AC17" i="1"/>
  <c r="AG17" i="1"/>
  <c r="AL17" i="1" s="1"/>
  <c r="AC12" i="1"/>
  <c r="AG12" i="1"/>
  <c r="AL12" i="1" s="1"/>
  <c r="AL53" i="1"/>
  <c r="AL52" i="1"/>
  <c r="AL50" i="1"/>
  <c r="AL47" i="1"/>
  <c r="AL42" i="1"/>
  <c r="AL41" i="1"/>
  <c r="AL39" i="1"/>
  <c r="AL36" i="1"/>
  <c r="AL34" i="1"/>
  <c r="AL33" i="1"/>
  <c r="AC25" i="1"/>
  <c r="AG25" i="1"/>
  <c r="AL25" i="1" s="1"/>
  <c r="AC18" i="1"/>
  <c r="AG18" i="1"/>
  <c r="AL18" i="1" s="1"/>
  <c r="AC13" i="1"/>
  <c r="AG13" i="1"/>
  <c r="AL13" i="1" s="1"/>
  <c r="AC10" i="1"/>
  <c r="AG10" i="1"/>
  <c r="AL10" i="1" s="1"/>
  <c r="AL48" i="1"/>
  <c r="AL57" i="1"/>
  <c r="AL49" i="1"/>
  <c r="AC32" i="1"/>
  <c r="AG32" i="1"/>
  <c r="AL32" i="1" s="1"/>
  <c r="AC5" i="1"/>
  <c r="AG5" i="1"/>
  <c r="AL5" i="1" s="1"/>
  <c r="AC24" i="1"/>
  <c r="AG24" i="1"/>
  <c r="AL24" i="1" s="1"/>
  <c r="AC19" i="1"/>
  <c r="AG19" i="1"/>
  <c r="AL19" i="1" s="1"/>
  <c r="AC14" i="1"/>
  <c r="AG14" i="1"/>
  <c r="AL14" i="1" s="1"/>
  <c r="AC11" i="1"/>
  <c r="AG11" i="1"/>
  <c r="AL11" i="1" s="1"/>
  <c r="AC7" i="1"/>
  <c r="AG7" i="1"/>
  <c r="AL7" i="1" s="1"/>
  <c r="AC28" i="1"/>
  <c r="AG28" i="1"/>
  <c r="AL28" i="1" s="1"/>
  <c r="AL37" i="1"/>
  <c r="AL55" i="1"/>
  <c r="AC26" i="1"/>
  <c r="AG26" i="1"/>
  <c r="AC22" i="1"/>
  <c r="AG22" i="1"/>
  <c r="AL22" i="1" s="1"/>
  <c r="AC15" i="1"/>
  <c r="AG15" i="1"/>
  <c r="AL15" i="1" s="1"/>
  <c r="AC8" i="1"/>
  <c r="AG8" i="1"/>
  <c r="AL8" i="1" s="1"/>
  <c r="AL40" i="1"/>
  <c r="AL26" i="1"/>
  <c r="AL23" i="1"/>
  <c r="AL54" i="1"/>
  <c r="AL38" i="1"/>
  <c r="AC27" i="1"/>
  <c r="AG27" i="1"/>
  <c r="AL27" i="1" s="1"/>
  <c r="AC16" i="1"/>
  <c r="AG16" i="1"/>
  <c r="AL16" i="1" s="1"/>
  <c r="AL56" i="1"/>
  <c r="AL46" i="1"/>
  <c r="AL6" i="1"/>
  <c r="AL51" i="1"/>
  <c r="AC38" i="1"/>
  <c r="AC46" i="1"/>
  <c r="AC57" i="1"/>
  <c r="AC44" i="1"/>
  <c r="AC35" i="1"/>
  <c r="AC53" i="1"/>
  <c r="AC56" i="1"/>
  <c r="AC55" i="1"/>
  <c r="AC54" i="1"/>
  <c r="AC52" i="1"/>
  <c r="AC51" i="1"/>
  <c r="AC50" i="1"/>
  <c r="AC49" i="1"/>
  <c r="AC48" i="1"/>
  <c r="AC47" i="1"/>
  <c r="AC45" i="1"/>
  <c r="AC43" i="1"/>
  <c r="AC42" i="1"/>
  <c r="AC41" i="1"/>
  <c r="AC40" i="1"/>
  <c r="AC39" i="1"/>
  <c r="AC37" i="1"/>
  <c r="AC36" i="1"/>
  <c r="AC34" i="1"/>
  <c r="AC33" i="1"/>
  <c r="AC6" i="1"/>
  <c r="AC4" i="1"/>
  <c r="AC9" i="1"/>
  <c r="Q21" i="1"/>
  <c r="X21" i="1" s="1"/>
  <c r="S20" i="1"/>
  <c r="Z20" i="1" s="1"/>
  <c r="AI20" i="1" s="1"/>
  <c r="R20" i="1"/>
  <c r="Y20" i="1" s="1"/>
  <c r="AH20" i="1" s="1"/>
  <c r="Q20" i="1"/>
  <c r="X20" i="1" s="1"/>
  <c r="P20" i="1"/>
  <c r="O20" i="1"/>
  <c r="AC20" i="1" l="1"/>
  <c r="AD29" i="1" s="1"/>
  <c r="AG20" i="1"/>
  <c r="AL20" i="1" s="1"/>
  <c r="AC21" i="1"/>
  <c r="AG21" i="1"/>
  <c r="AL21" i="1" s="1"/>
  <c r="AD57" i="1"/>
</calcChain>
</file>

<file path=xl/sharedStrings.xml><?xml version="1.0" encoding="utf-8"?>
<sst xmlns="http://schemas.openxmlformats.org/spreadsheetml/2006/main" count="320" uniqueCount="50">
  <si>
    <t>STORAGE STOCK ANALYSIS (Quantity)</t>
  </si>
  <si>
    <t>STORAGE STOCK ANALYSIS (Cosrt)</t>
  </si>
  <si>
    <t>MRP</t>
  </si>
  <si>
    <t>MRP (Sim Avg)</t>
  </si>
  <si>
    <t>Codice</t>
  </si>
  <si>
    <t>Week -2</t>
  </si>
  <si>
    <t>Week -1</t>
  </si>
  <si>
    <t>Week 0</t>
  </si>
  <si>
    <t>Week 1</t>
  </si>
  <si>
    <t>Week 2</t>
  </si>
  <si>
    <t>Week 3</t>
  </si>
  <si>
    <t>Week 4</t>
  </si>
  <si>
    <t>Week 5</t>
  </si>
  <si>
    <t>Unit Value</t>
  </si>
  <si>
    <t>AVG</t>
  </si>
  <si>
    <t>P3-1</t>
  </si>
  <si>
    <t>P3-2</t>
  </si>
  <si>
    <t>P3-3</t>
  </si>
  <si>
    <t>P3-4</t>
  </si>
  <si>
    <t>P3-5</t>
  </si>
  <si>
    <t>P3-6</t>
  </si>
  <si>
    <t>P3-7</t>
  </si>
  <si>
    <t>P3-8</t>
  </si>
  <si>
    <t>P3-9</t>
  </si>
  <si>
    <t>P3-10</t>
  </si>
  <si>
    <t>P3-11</t>
  </si>
  <si>
    <t>P3-12</t>
  </si>
  <si>
    <t>P3-13</t>
  </si>
  <si>
    <t>P3-14</t>
  </si>
  <si>
    <t>P3-15</t>
  </si>
  <si>
    <t>P3-16</t>
  </si>
  <si>
    <t>P3-17</t>
  </si>
  <si>
    <t>P3-18</t>
  </si>
  <si>
    <t>P3-19</t>
  </si>
  <si>
    <t>P3-20</t>
  </si>
  <si>
    <t>P3-21</t>
  </si>
  <si>
    <t>P3-22</t>
  </si>
  <si>
    <t>P3-23</t>
  </si>
  <si>
    <t>P3-24</t>
  </si>
  <si>
    <t>P3-25</t>
  </si>
  <si>
    <t>P3-26</t>
  </si>
  <si>
    <t>DDMRP</t>
  </si>
  <si>
    <t>DDMRP (Sim Avg)</t>
  </si>
  <si>
    <t>SIMULATION RISULTS (Week 1-5)</t>
  </si>
  <si>
    <t>Num. Ord</t>
  </si>
  <si>
    <t>Difference (Cost)</t>
  </si>
  <si>
    <t>Difference (Orders)</t>
  </si>
  <si>
    <t>TOTAL IMPROVEMENT</t>
  </si>
  <si>
    <t>EI</t>
  </si>
  <si>
    <t>DDMRP Improvement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</si>
</sst>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#,##0.0"/>
    <numFmt numFmtId="165" formatCode="[$€-2]\ #,##0.00_);[Red]\([$€-2]\ #,##0.00\)"/>
    <numFmt numFmtId="166" formatCode="[$€-2]\ #,##0.00;[Red]\-[$€-2]\ #,##0.00"/>
    <numFmt numFmtId="167" formatCode="[$€-2]\ #,##0_);[Red]\([$€-2]\ #,##0\)"/>
    <numFmt numFmtId="168" formatCode="_([$€-2]\ * #,##0_);_([$€-2]\ * \(#,##0\);_([$€-2]\ * &quot;-&quot;??_);_(@_)"/>
    <numFmt numFmtId="169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Verdana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Verdan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7">
    <xf numFmtId="0" fontId="0" fillId="0" borderId="0" xfId="0"/>
    <xf numFmtId="0" fontId="2" fillId="0" borderId="2" xfId="0" applyFont="1" applyBorder="1" applyAlignment="1">
      <alignment horizontal="left"/>
    </xf>
    <xf numFmtId="0" fontId="1" fillId="0" borderId="2" xfId="0" applyFont="1" applyBorder="1"/>
    <xf numFmtId="0" fontId="0" fillId="0" borderId="1" xfId="0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164" fontId="0" fillId="0" borderId="1" xfId="0" applyNumberFormat="1" applyBorder="1"/>
    <xf numFmtId="166" fontId="5" fillId="0" borderId="1" xfId="0" applyNumberFormat="1" applyFont="1" applyBorder="1" applyAlignment="1">
      <alignment horizontal="right"/>
    </xf>
    <xf numFmtId="0" fontId="1" fillId="6" borderId="11" xfId="0" applyFont="1" applyFill="1" applyBorder="1" applyAlignment="1">
      <alignment horizontal="center" vertical="center"/>
    </xf>
    <xf numFmtId="165" fontId="0" fillId="0" borderId="1" xfId="0" applyNumberFormat="1" applyBorder="1"/>
    <xf numFmtId="0" fontId="2" fillId="0" borderId="12" xfId="0" applyFont="1" applyBorder="1" applyAlignment="1">
      <alignment horizontal="left"/>
    </xf>
    <xf numFmtId="0" fontId="2" fillId="6" borderId="13" xfId="0" applyFont="1" applyFill="1" applyBorder="1" applyAlignment="1">
      <alignment horizontal="left"/>
    </xf>
    <xf numFmtId="0" fontId="0" fillId="6" borderId="7" xfId="0" applyFill="1" applyBorder="1"/>
    <xf numFmtId="0" fontId="2" fillId="0" borderId="16" xfId="0" applyFont="1" applyBorder="1" applyAlignment="1">
      <alignment horizontal="left"/>
    </xf>
    <xf numFmtId="165" fontId="0" fillId="6" borderId="13" xfId="0" applyNumberFormat="1" applyFill="1" applyBorder="1"/>
    <xf numFmtId="167" fontId="0" fillId="0" borderId="17" xfId="0" applyNumberFormat="1" applyBorder="1"/>
    <xf numFmtId="167" fontId="0" fillId="6" borderId="13" xfId="0" applyNumberFormat="1" applyFill="1" applyBorder="1"/>
    <xf numFmtId="165" fontId="1" fillId="0" borderId="0" xfId="0" applyNumberFormat="1" applyFont="1"/>
    <xf numFmtId="0" fontId="2" fillId="0" borderId="17" xfId="0" applyFont="1" applyBorder="1" applyAlignment="1">
      <alignment horizontal="left"/>
    </xf>
    <xf numFmtId="0" fontId="1" fillId="0" borderId="17" xfId="0" applyFont="1" applyBorder="1"/>
    <xf numFmtId="0" fontId="1" fillId="0" borderId="18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21" xfId="0" applyFont="1" applyBorder="1"/>
    <xf numFmtId="0" fontId="3" fillId="0" borderId="20" xfId="0" applyFont="1" applyBorder="1"/>
    <xf numFmtId="0" fontId="3" fillId="0" borderId="22" xfId="0" applyFont="1" applyBorder="1"/>
    <xf numFmtId="0" fontId="3" fillId="3" borderId="1" xfId="0" applyFont="1" applyFill="1" applyBorder="1" applyAlignment="1">
      <alignment horizontal="center"/>
    </xf>
    <xf numFmtId="168" fontId="0" fillId="3" borderId="1" xfId="0" applyNumberFormat="1" applyFill="1" applyBorder="1"/>
    <xf numFmtId="168" fontId="0" fillId="3" borderId="19" xfId="0" applyNumberFormat="1" applyFill="1" applyBorder="1"/>
    <xf numFmtId="169" fontId="0" fillId="0" borderId="17" xfId="1" applyNumberFormat="1" applyFont="1" applyBorder="1"/>
    <xf numFmtId="169" fontId="2" fillId="0" borderId="16" xfId="1" applyNumberFormat="1" applyFont="1" applyBorder="1" applyAlignment="1">
      <alignment horizontal="left"/>
    </xf>
    <xf numFmtId="169" fontId="2" fillId="0" borderId="4" xfId="1" applyNumberFormat="1" applyFont="1" applyBorder="1" applyAlignment="1">
      <alignment horizontal="left"/>
    </xf>
    <xf numFmtId="169" fontId="2" fillId="0" borderId="12" xfId="1" applyNumberFormat="1" applyFont="1" applyBorder="1" applyAlignment="1">
      <alignment horizontal="left"/>
    </xf>
    <xf numFmtId="169" fontId="0" fillId="6" borderId="13" xfId="1" applyNumberFormat="1" applyFont="1" applyFill="1" applyBorder="1"/>
    <xf numFmtId="169" fontId="2" fillId="6" borderId="13" xfId="1" applyNumberFormat="1" applyFont="1" applyFill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25" xfId="0" applyFont="1" applyBorder="1"/>
    <xf numFmtId="168" fontId="3" fillId="0" borderId="10" xfId="0" applyNumberFormat="1" applyFont="1" applyBorder="1"/>
    <xf numFmtId="0" fontId="7" fillId="0" borderId="19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wrapText="1"/>
    </xf>
    <xf numFmtId="168" fontId="0" fillId="0" borderId="24" xfId="0" applyNumberFormat="1" applyBorder="1"/>
    <xf numFmtId="168" fontId="0" fillId="0" borderId="26" xfId="0" applyNumberFormat="1" applyBorder="1"/>
    <xf numFmtId="0" fontId="4" fillId="6" borderId="14" xfId="0" applyFont="1" applyFill="1" applyBorder="1" applyAlignment="1">
      <alignment horizontal="center"/>
    </xf>
    <xf numFmtId="0" fontId="4" fillId="6" borderId="15" xfId="0" applyFont="1" applyFill="1" applyBorder="1" applyAlignment="1">
      <alignment horizontal="center"/>
    </xf>
    <xf numFmtId="169" fontId="4" fillId="6" borderId="14" xfId="1" applyNumberFormat="1" applyFont="1" applyFill="1" applyBorder="1" applyAlignment="1">
      <alignment horizontal="center"/>
    </xf>
    <xf numFmtId="169" fontId="4" fillId="6" borderId="15" xfId="1" applyNumberFormat="1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Stock-Out</a:t>
            </a:r>
            <a:r>
              <a:rPr lang="en-US" baseline="0"/>
              <a:t> Economic Impact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AD47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BE-4CCE-A5DF-28C25BC4CA4A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76BE-4CCE-A5DF-28C25BC4CA4A}"/>
              </c:ext>
            </c:extLst>
          </c:dPt>
          <c:cat>
            <c:strRef>
              <c:f>'Results Analysis'!$R$30:$R$31</c:f>
              <c:strCache>
                <c:ptCount val="2"/>
                <c:pt idx="0">
                  <c:v>EI</c:v>
                </c:pt>
                <c:pt idx="1">
                  <c:v>DDMRP Improvement</c:v>
                </c:pt>
              </c:strCache>
            </c:strRef>
          </c:cat>
          <c:val>
            <c:numRef>
              <c:f>'Results Analysis'!$S$30:$S$31</c:f>
              <c:numCache>
                <c:formatCode>General</c:formatCode>
                <c:ptCount val="2"/>
                <c:pt idx="0">
                  <c:v>4486.5039999999999</c:v>
                </c:pt>
                <c:pt idx="1">
                  <c:v>20530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9F-4F18-AC4B-599FB0510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1766056"/>
        <c:axId val="341774696"/>
      </c:barChart>
      <c:catAx>
        <c:axId val="341766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774696"/>
        <c:crosses val="autoZero"/>
        <c:auto val="1"/>
        <c:lblAlgn val="ctr"/>
        <c:lblOffset val="100"/>
        <c:noMultiLvlLbl val="0"/>
      </c:catAx>
      <c:valAx>
        <c:axId val="341774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[$€-40B]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766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Times New Roman" panose="02020603050405020304" pitchFamily="18" charset="0"/>
                <a:cs typeface="Times New Roman" panose="02020603050405020304" pitchFamily="18" charset="0"/>
              </a:rPr>
              <a:t>P3-1</a:t>
            </a:r>
            <a:r>
              <a:rPr lang="en-US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Simulation Results</a:t>
            </a:r>
            <a:endParaRPr 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46152077865266844"/>
          <c:y val="2.77777777777777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MRP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'On-Hand Analysis'!$N$4:$U$4</c:f>
              <c:numCache>
                <c:formatCode>[$€-2]\ #,##0.00_);[Red]\([$€-2]\ #,##0.00\)</c:formatCode>
                <c:ptCount val="8"/>
                <c:pt idx="0">
                  <c:v>68778.258999999991</c:v>
                </c:pt>
                <c:pt idx="1">
                  <c:v>78579.654999999999</c:v>
                </c:pt>
                <c:pt idx="2">
                  <c:v>76249.986999999994</c:v>
                </c:pt>
                <c:pt idx="3">
                  <c:v>77190.949000000008</c:v>
                </c:pt>
                <c:pt idx="4">
                  <c:v>88100.045000000027</c:v>
                </c:pt>
                <c:pt idx="5">
                  <c:v>77533.170000000027</c:v>
                </c:pt>
                <c:pt idx="6">
                  <c:v>104509.16300000002</c:v>
                </c:pt>
                <c:pt idx="7">
                  <c:v>111623.51200000002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2EE-4B4E-9FFB-48895780CF8F}"/>
            </c:ext>
          </c:extLst>
        </c:ser>
        <c:ser>
          <c:idx val="1"/>
          <c:order val="1"/>
          <c:tx>
            <c:v>DDMRP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'On-Hand Analysis'!$N$32:$U$32</c:f>
              <c:numCache>
                <c:formatCode>[$€-2]\ #,##0.00_);[Red]\([$€-2]\ #,##0.00\)</c:formatCode>
                <c:ptCount val="8"/>
                <c:pt idx="0">
                  <c:v>68778.258999999991</c:v>
                </c:pt>
                <c:pt idx="1">
                  <c:v>78579.654999999999</c:v>
                </c:pt>
                <c:pt idx="2">
                  <c:v>76249.986999999994</c:v>
                </c:pt>
                <c:pt idx="3">
                  <c:v>55095.248999999996</c:v>
                </c:pt>
                <c:pt idx="4">
                  <c:v>46182.344999999994</c:v>
                </c:pt>
                <c:pt idx="5">
                  <c:v>35615.469999999994</c:v>
                </c:pt>
                <c:pt idx="6">
                  <c:v>70753.463000000003</c:v>
                </c:pt>
                <c:pt idx="7">
                  <c:v>87778.811999999991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2EE-4B4E-9FFB-48895780C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4816656"/>
        <c:axId val="764817072"/>
      </c:lineChart>
      <c:catAx>
        <c:axId val="7648166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4817072"/>
        <c:crosses val="autoZero"/>
        <c:auto val="1"/>
        <c:lblAlgn val="ctr"/>
        <c:lblOffset val="100"/>
        <c:noMultiLvlLbl val="0"/>
      </c:catAx>
      <c:valAx>
        <c:axId val="76481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€-2]\ #,##0.00_);[Red]\([$€-2]\ 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48166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Times New Roman" panose="02020603050405020304" pitchFamily="18" charset="0"/>
                <a:cs typeface="Times New Roman" panose="02020603050405020304" pitchFamily="18" charset="0"/>
              </a:rPr>
              <a:t>P3-6 </a:t>
            </a:r>
            <a:r>
              <a:rPr lang="en-US" sz="1400" b="0" i="0" u="none" strike="noStrike" baseline="0">
                <a:effectLst/>
              </a:rPr>
              <a:t>Simulation Results</a:t>
            </a:r>
            <a:endParaRPr 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46152077865266844"/>
          <c:y val="2.77777777777777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MRP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'On-Hand Analysis'!$N$9:$U$9</c:f>
              <c:numCache>
                <c:formatCode>[$€-2]\ #,##0.00_);[Red]\([$€-2]\ #,##0.00\)</c:formatCode>
                <c:ptCount val="8"/>
                <c:pt idx="0">
                  <c:v>103606.31</c:v>
                </c:pt>
                <c:pt idx="1">
                  <c:v>72326.81</c:v>
                </c:pt>
                <c:pt idx="2">
                  <c:v>47998.31</c:v>
                </c:pt>
                <c:pt idx="3">
                  <c:v>47998.31</c:v>
                </c:pt>
                <c:pt idx="4">
                  <c:v>24828.31</c:v>
                </c:pt>
                <c:pt idx="5">
                  <c:v>52632.31</c:v>
                </c:pt>
                <c:pt idx="6">
                  <c:v>45681.31</c:v>
                </c:pt>
                <c:pt idx="7">
                  <c:v>80436.31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C6-4A6E-A028-06CB3009D447}"/>
            </c:ext>
          </c:extLst>
        </c:ser>
        <c:ser>
          <c:idx val="1"/>
          <c:order val="1"/>
          <c:tx>
            <c:v>DDMRP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'On-Hand Analysis'!$N$37:$U$37</c:f>
              <c:numCache>
                <c:formatCode>[$€-2]\ #,##0.00_);[Red]\([$€-2]\ #,##0.00\)</c:formatCode>
                <c:ptCount val="8"/>
                <c:pt idx="0">
                  <c:v>103606.31</c:v>
                </c:pt>
                <c:pt idx="1">
                  <c:v>72326.81</c:v>
                </c:pt>
                <c:pt idx="2">
                  <c:v>47998.31</c:v>
                </c:pt>
                <c:pt idx="3">
                  <c:v>13243.31</c:v>
                </c:pt>
                <c:pt idx="4">
                  <c:v>-9926.69</c:v>
                </c:pt>
                <c:pt idx="5">
                  <c:v>59583.31</c:v>
                </c:pt>
                <c:pt idx="6">
                  <c:v>52632.31</c:v>
                </c:pt>
                <c:pt idx="7">
                  <c:v>110557.31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5C6-4A6E-A028-06CB3009D4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4816656"/>
        <c:axId val="764817072"/>
      </c:lineChart>
      <c:catAx>
        <c:axId val="7648166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4817072"/>
        <c:crosses val="autoZero"/>
        <c:auto val="1"/>
        <c:lblAlgn val="ctr"/>
        <c:lblOffset val="100"/>
        <c:noMultiLvlLbl val="0"/>
      </c:catAx>
      <c:valAx>
        <c:axId val="76481707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€-2]\ #,##0.00_);[Red]\([$€-2]\ 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48166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Times New Roman" panose="02020603050405020304" pitchFamily="18" charset="0"/>
                <a:cs typeface="Times New Roman" panose="02020603050405020304" pitchFamily="18" charset="0"/>
              </a:rPr>
              <a:t>P3-11 </a:t>
            </a:r>
            <a:r>
              <a:rPr lang="en-US" sz="1400" b="0" i="0" u="none" strike="noStrike" baseline="0">
                <a:effectLst/>
              </a:rPr>
              <a:t>Simulation Results</a:t>
            </a:r>
            <a:endParaRPr 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46152077865266844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MRP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'On-Hand Analysis'!$N$14:$U$14</c:f>
              <c:numCache>
                <c:formatCode>[$€-2]\ #,##0.00_);[Red]\([$€-2]\ #,##0.00\)</c:formatCode>
                <c:ptCount val="8"/>
                <c:pt idx="0">
                  <c:v>4565.4509999999991</c:v>
                </c:pt>
                <c:pt idx="1">
                  <c:v>25370.796000000002</c:v>
                </c:pt>
                <c:pt idx="2">
                  <c:v>56214.542999999998</c:v>
                </c:pt>
                <c:pt idx="3">
                  <c:v>54700.469999999994</c:v>
                </c:pt>
                <c:pt idx="4">
                  <c:v>39847.961999999992</c:v>
                </c:pt>
                <c:pt idx="5">
                  <c:v>57575.066999999988</c:v>
                </c:pt>
                <c:pt idx="6">
                  <c:v>52335.887999999992</c:v>
                </c:pt>
                <c:pt idx="7">
                  <c:v>67217.798999999999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AE-4B64-B35F-A4B4B1627F45}"/>
            </c:ext>
          </c:extLst>
        </c:ser>
        <c:ser>
          <c:idx val="1"/>
          <c:order val="1"/>
          <c:tx>
            <c:v>DDMRP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'On-Hand Analysis'!$N$42:$U$42</c:f>
              <c:numCache>
                <c:formatCode>[$€-2]\ #,##0.00_);[Red]\([$€-2]\ #,##0.00\)</c:formatCode>
                <c:ptCount val="8"/>
                <c:pt idx="0">
                  <c:v>4565.4509999999991</c:v>
                </c:pt>
                <c:pt idx="1">
                  <c:v>25370.796000000002</c:v>
                </c:pt>
                <c:pt idx="2">
                  <c:v>56214.542999999998</c:v>
                </c:pt>
                <c:pt idx="3">
                  <c:v>22030.47</c:v>
                </c:pt>
                <c:pt idx="4">
                  <c:v>7177.9620000000004</c:v>
                </c:pt>
                <c:pt idx="5">
                  <c:v>100046.067</c:v>
                </c:pt>
                <c:pt idx="6">
                  <c:v>94806.888000000006</c:v>
                </c:pt>
                <c:pt idx="7">
                  <c:v>126749.79900000001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AE-4B64-B35F-A4B4B1627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4816656"/>
        <c:axId val="764817072"/>
      </c:lineChart>
      <c:catAx>
        <c:axId val="7648166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4817072"/>
        <c:crosses val="autoZero"/>
        <c:auto val="1"/>
        <c:lblAlgn val="ctr"/>
        <c:lblOffset val="100"/>
        <c:noMultiLvlLbl val="0"/>
      </c:catAx>
      <c:valAx>
        <c:axId val="76481707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€-2]\ #,##0.00_);[Red]\([$€-2]\ 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4816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Times New Roman" panose="02020603050405020304" pitchFamily="18" charset="0"/>
                <a:cs typeface="Times New Roman" panose="02020603050405020304" pitchFamily="18" charset="0"/>
              </a:rPr>
              <a:t>P3-15 </a:t>
            </a:r>
            <a:r>
              <a:rPr lang="en-US" sz="1400" b="0" i="0" u="none" strike="noStrike" baseline="0">
                <a:effectLst/>
              </a:rPr>
              <a:t>Simulation Results</a:t>
            </a:r>
            <a:endParaRPr 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46152077865266844"/>
          <c:y val="2.77777777777777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MRP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'On-Hand Analysis'!$N$18:$U$18</c:f>
              <c:numCache>
                <c:formatCode>[$€-2]\ #,##0.00_);[Red]\([$€-2]\ #,##0.00\)</c:formatCode>
                <c:ptCount val="8"/>
                <c:pt idx="0">
                  <c:v>88582.911999999997</c:v>
                </c:pt>
                <c:pt idx="1">
                  <c:v>82059.263999999996</c:v>
                </c:pt>
                <c:pt idx="2">
                  <c:v>78970.111999999994</c:v>
                </c:pt>
                <c:pt idx="3">
                  <c:v>81467.135999999999</c:v>
                </c:pt>
                <c:pt idx="4">
                  <c:v>67356.671999999991</c:v>
                </c:pt>
                <c:pt idx="5">
                  <c:v>97021.695999999996</c:v>
                </c:pt>
                <c:pt idx="6">
                  <c:v>89879.551999999996</c:v>
                </c:pt>
                <c:pt idx="7">
                  <c:v>125065.72799999999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AC4E-4935-9061-4A2A068B1640}"/>
            </c:ext>
          </c:extLst>
        </c:ser>
        <c:ser>
          <c:idx val="1"/>
          <c:order val="1"/>
          <c:tx>
            <c:v>DDMRP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'On-Hand Analysis'!$N$46:$U$46</c:f>
              <c:numCache>
                <c:formatCode>[$€-2]\ #,##0.00_);[Red]\([$€-2]\ #,##0.00\)</c:formatCode>
                <c:ptCount val="8"/>
                <c:pt idx="0">
                  <c:v>88582.911999999997</c:v>
                </c:pt>
                <c:pt idx="1">
                  <c:v>82059.263999999996</c:v>
                </c:pt>
                <c:pt idx="2">
                  <c:v>78970.111999999994</c:v>
                </c:pt>
                <c:pt idx="3">
                  <c:v>41339.135999999991</c:v>
                </c:pt>
                <c:pt idx="4">
                  <c:v>27228.671999999991</c:v>
                </c:pt>
                <c:pt idx="5">
                  <c:v>118141.696</c:v>
                </c:pt>
                <c:pt idx="6">
                  <c:v>110999.552</c:v>
                </c:pt>
                <c:pt idx="7">
                  <c:v>106057.72799999999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AC4E-4935-9061-4A2A068B16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4816656"/>
        <c:axId val="764817072"/>
      </c:lineChart>
      <c:catAx>
        <c:axId val="7648166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4817072"/>
        <c:crosses val="autoZero"/>
        <c:auto val="1"/>
        <c:lblAlgn val="ctr"/>
        <c:lblOffset val="100"/>
        <c:noMultiLvlLbl val="0"/>
      </c:catAx>
      <c:valAx>
        <c:axId val="76481707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€-2]\ #,##0.00_);[Red]\([$€-2]\ 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48166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Times New Roman" panose="02020603050405020304" pitchFamily="18" charset="0"/>
                <a:cs typeface="Times New Roman" panose="02020603050405020304" pitchFamily="18" charset="0"/>
              </a:rPr>
              <a:t>P3-16 </a:t>
            </a:r>
            <a:r>
              <a:rPr lang="en-US" sz="1400" b="0" i="0" u="none" strike="noStrike" baseline="0">
                <a:effectLst/>
              </a:rPr>
              <a:t>Simulation Results</a:t>
            </a:r>
            <a:endParaRPr 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46152077865266844"/>
          <c:y val="2.777777777777777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MRP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'On-Hand Analysis'!$N$19:$U$19</c:f>
              <c:numCache>
                <c:formatCode>[$€-2]\ #,##0.00_);[Red]\([$€-2]\ #,##0.00\)</c:formatCode>
                <c:ptCount val="8"/>
                <c:pt idx="0">
                  <c:v>10517.987999999999</c:v>
                </c:pt>
                <c:pt idx="1">
                  <c:v>10517.987999999999</c:v>
                </c:pt>
                <c:pt idx="2">
                  <c:v>20711.216</c:v>
                </c:pt>
                <c:pt idx="3">
                  <c:v>9853.2890000000025</c:v>
                </c:pt>
                <c:pt idx="4">
                  <c:v>48683.289000000004</c:v>
                </c:pt>
                <c:pt idx="5">
                  <c:v>48633.516000000003</c:v>
                </c:pt>
                <c:pt idx="6">
                  <c:v>45750.212</c:v>
                </c:pt>
                <c:pt idx="7">
                  <c:v>40722.080000000002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C1-4E59-A882-9C42DB08FC73}"/>
            </c:ext>
          </c:extLst>
        </c:ser>
        <c:ser>
          <c:idx val="3"/>
          <c:order val="1"/>
          <c:tx>
            <c:v>DDMRP</c:v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'On-Hand Analysis'!$N$47:$U$47</c:f>
              <c:numCache>
                <c:formatCode>[$€-2]\ #,##0.00_);[Red]\([$€-2]\ #,##0.00\)</c:formatCode>
                <c:ptCount val="8"/>
                <c:pt idx="0">
                  <c:v>10517.987999999999</c:v>
                </c:pt>
                <c:pt idx="1">
                  <c:v>10517.987999999999</c:v>
                </c:pt>
                <c:pt idx="2">
                  <c:v>20711.216</c:v>
                </c:pt>
                <c:pt idx="3">
                  <c:v>9853.2890000000025</c:v>
                </c:pt>
                <c:pt idx="4">
                  <c:v>9853.2890000000025</c:v>
                </c:pt>
                <c:pt idx="5">
                  <c:v>9803.5160000000014</c:v>
                </c:pt>
                <c:pt idx="6">
                  <c:v>6920.2120000000023</c:v>
                </c:pt>
                <c:pt idx="7">
                  <c:v>1892.0800000000022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C1-4E59-A882-9C42DB08F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4816656"/>
        <c:axId val="764817072"/>
      </c:lineChart>
      <c:catAx>
        <c:axId val="7648166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4817072"/>
        <c:crosses val="autoZero"/>
        <c:auto val="1"/>
        <c:lblAlgn val="ctr"/>
        <c:lblOffset val="100"/>
        <c:noMultiLvlLbl val="0"/>
      </c:catAx>
      <c:valAx>
        <c:axId val="764817072"/>
        <c:scaling>
          <c:orientation val="minMax"/>
          <c:max val="5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€-2]\ #,##0.00_);[Red]\([$€-2]\ 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48166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523875</xdr:colOff>
      <xdr:row>8</xdr:row>
      <xdr:rowOff>57150</xdr:rowOff>
    </xdr:from>
    <xdr:to>
      <xdr:col>19</xdr:col>
      <xdr:colOff>47625</xdr:colOff>
      <xdr:row>22</xdr:row>
      <xdr:rowOff>133350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6E2FDBF-070E-D48B-C960-0CB1099099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147637</xdr:rowOff>
    </xdr:from>
    <xdr:to>
      <xdr:col>8</xdr:col>
      <xdr:colOff>47625</xdr:colOff>
      <xdr:row>15</xdr:row>
      <xdr:rowOff>33337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E852056-598F-2D84-2CFB-2A5F56673D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333375</xdr:colOff>
      <xdr:row>16</xdr:row>
      <xdr:rowOff>142875</xdr:rowOff>
    </xdr:from>
    <xdr:to>
      <xdr:col>8</xdr:col>
      <xdr:colOff>28575</xdr:colOff>
      <xdr:row>31</xdr:row>
      <xdr:rowOff>28575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73FEC8D-C3C0-4CFA-82E6-2C1ADD3472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333375</xdr:colOff>
      <xdr:row>32</xdr:row>
      <xdr:rowOff>104775</xdr:rowOff>
    </xdr:from>
    <xdr:to>
      <xdr:col>8</xdr:col>
      <xdr:colOff>28575</xdr:colOff>
      <xdr:row>46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04C935B-31BE-4802-A506-D3744E6D48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238125</xdr:colOff>
      <xdr:row>48</xdr:row>
      <xdr:rowOff>9525</xdr:rowOff>
    </xdr:from>
    <xdr:to>
      <xdr:col>7</xdr:col>
      <xdr:colOff>542925</xdr:colOff>
      <xdr:row>62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BA2ECA9-26D3-44AF-A2EF-F02E50F824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257175</xdr:colOff>
      <xdr:row>63</xdr:row>
      <xdr:rowOff>57150</xdr:rowOff>
    </xdr:from>
    <xdr:to>
      <xdr:col>7</xdr:col>
      <xdr:colOff>561975</xdr:colOff>
      <xdr:row>77</xdr:row>
      <xdr:rowOff>133350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6AD8E15-08C6-4A45-8037-878924C01E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57"/>
  <sheetViews>
    <sheetView topLeftCell="A17" zoomScale="90" zoomScaleNormal="90" workbookViewId="0">
      <selection activeCell="F37" sqref="F37"/>
    </sheetView>
  </sheetViews>
  <sheetFormatPr defaultRowHeight="14.4" x14ac:dyDescent="0.3"/>
  <cols>
    <col min="2" max="2" width="11.33203125" bestFit="1" customWidth="1"/>
    <col min="3" max="9" width="10.33203125" bestFit="1" customWidth="1"/>
    <col min="10" max="10" width="2.6640625" customWidth="1"/>
    <col min="11" max="11" width="10" bestFit="1" customWidth="1"/>
    <col min="12" max="12" width="2.6640625" customWidth="1"/>
    <col min="13" max="13" width="8" bestFit="1" customWidth="1"/>
    <col min="14" max="16" width="12" bestFit="1" customWidth="1"/>
    <col min="17" max="17" width="11.33203125" bestFit="1" customWidth="1"/>
    <col min="18" max="18" width="11.6640625" bestFit="1" customWidth="1"/>
    <col min="19" max="20" width="12" bestFit="1" customWidth="1"/>
    <col min="21" max="21" width="13.109375" bestFit="1" customWidth="1"/>
    <col min="22" max="22" width="13.33203125" bestFit="1" customWidth="1"/>
    <col min="24" max="24" width="11" bestFit="1" customWidth="1"/>
    <col min="25" max="25" width="11.6640625" bestFit="1" customWidth="1"/>
    <col min="26" max="29" width="12" bestFit="1" customWidth="1"/>
    <col min="30" max="30" width="13.109375" bestFit="1" customWidth="1"/>
    <col min="33" max="37" width="11.5546875" bestFit="1" customWidth="1"/>
    <col min="38" max="38" width="10.5546875" bestFit="1" customWidth="1"/>
  </cols>
  <sheetData>
    <row r="1" spans="1:38" ht="15" thickBot="1" x14ac:dyDescent="0.35">
      <c r="A1" s="48" t="s">
        <v>0</v>
      </c>
      <c r="B1" s="49"/>
      <c r="C1" s="49"/>
      <c r="D1" s="49"/>
      <c r="E1" s="49"/>
      <c r="F1" s="49"/>
      <c r="G1" s="49"/>
      <c r="H1" s="49"/>
      <c r="I1" s="50"/>
      <c r="M1" s="54" t="s">
        <v>1</v>
      </c>
      <c r="N1" s="55"/>
      <c r="O1" s="55"/>
      <c r="P1" s="55"/>
      <c r="Q1" s="55"/>
      <c r="R1" s="55"/>
      <c r="S1" s="55"/>
      <c r="T1" s="55"/>
      <c r="U1" s="56"/>
    </row>
    <row r="2" spans="1:38" ht="21.6" thickBot="1" x14ac:dyDescent="0.45">
      <c r="A2" s="51" t="s">
        <v>2</v>
      </c>
      <c r="B2" s="52"/>
      <c r="C2" s="52"/>
      <c r="D2" s="52"/>
      <c r="E2" s="52"/>
      <c r="F2" s="52"/>
      <c r="G2" s="52"/>
      <c r="H2" s="52"/>
      <c r="I2" s="53"/>
      <c r="M2" s="51" t="s">
        <v>2</v>
      </c>
      <c r="N2" s="52"/>
      <c r="O2" s="52"/>
      <c r="P2" s="52"/>
      <c r="Q2" s="52"/>
      <c r="R2" s="52"/>
      <c r="S2" s="52"/>
      <c r="T2" s="52"/>
      <c r="U2" s="53"/>
      <c r="X2" s="44" t="s">
        <v>3</v>
      </c>
      <c r="Y2" s="45"/>
      <c r="Z2" s="45"/>
      <c r="AA2" s="45"/>
      <c r="AB2" s="45"/>
      <c r="AC2" s="12"/>
      <c r="AG2" s="44" t="s">
        <v>3</v>
      </c>
      <c r="AH2" s="45"/>
      <c r="AI2" s="45"/>
      <c r="AJ2" s="45"/>
      <c r="AK2" s="45"/>
      <c r="AL2" s="12"/>
    </row>
    <row r="3" spans="1:38" x14ac:dyDescent="0.3">
      <c r="A3" s="4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K3" s="8" t="s">
        <v>13</v>
      </c>
      <c r="M3" s="4" t="s">
        <v>4</v>
      </c>
      <c r="N3" s="5" t="s">
        <v>5</v>
      </c>
      <c r="O3" s="5" t="s">
        <v>6</v>
      </c>
      <c r="P3" s="5" t="s">
        <v>7</v>
      </c>
      <c r="Q3" s="5" t="s">
        <v>8</v>
      </c>
      <c r="R3" s="5" t="s">
        <v>9</v>
      </c>
      <c r="S3" s="5" t="s">
        <v>10</v>
      </c>
      <c r="T3" s="5" t="s">
        <v>11</v>
      </c>
      <c r="U3" s="5" t="s">
        <v>12</v>
      </c>
      <c r="W3" s="4" t="s">
        <v>4</v>
      </c>
      <c r="X3" s="13" t="s">
        <v>8</v>
      </c>
      <c r="Y3" s="5" t="s">
        <v>9</v>
      </c>
      <c r="Z3" s="5" t="s">
        <v>10</v>
      </c>
      <c r="AA3" s="5" t="s">
        <v>11</v>
      </c>
      <c r="AB3" s="10" t="s">
        <v>12</v>
      </c>
      <c r="AC3" s="11" t="s">
        <v>14</v>
      </c>
      <c r="AF3" s="4" t="s">
        <v>4</v>
      </c>
      <c r="AG3" s="13" t="s">
        <v>8</v>
      </c>
      <c r="AH3" s="5" t="s">
        <v>9</v>
      </c>
      <c r="AI3" s="5" t="s">
        <v>10</v>
      </c>
      <c r="AJ3" s="5" t="s">
        <v>11</v>
      </c>
      <c r="AK3" s="10" t="s">
        <v>12</v>
      </c>
      <c r="AL3" s="11" t="s">
        <v>14</v>
      </c>
    </row>
    <row r="4" spans="1:38" x14ac:dyDescent="0.3">
      <c r="A4" s="1" t="s">
        <v>15</v>
      </c>
      <c r="B4" s="3">
        <v>11797.3</v>
      </c>
      <c r="C4" s="3">
        <v>13478.5</v>
      </c>
      <c r="D4" s="3">
        <v>13078.9</v>
      </c>
      <c r="E4" s="6">
        <v>13240.300000000001</v>
      </c>
      <c r="F4" s="3">
        <v>15111.500000000004</v>
      </c>
      <c r="G4" s="3">
        <v>13299.000000000004</v>
      </c>
      <c r="H4" s="3">
        <v>17926.100000000002</v>
      </c>
      <c r="I4" s="3">
        <v>19146.400000000001</v>
      </c>
      <c r="K4" s="7">
        <v>5.83</v>
      </c>
      <c r="M4" s="1" t="s">
        <v>15</v>
      </c>
      <c r="N4" s="9">
        <f>B4*$K4</f>
        <v>68778.258999999991</v>
      </c>
      <c r="O4" s="9">
        <f t="shared" ref="O4:U4" si="0">C4*$K4</f>
        <v>78579.654999999999</v>
      </c>
      <c r="P4" s="9">
        <f t="shared" si="0"/>
        <v>76249.986999999994</v>
      </c>
      <c r="Q4" s="9">
        <f t="shared" si="0"/>
        <v>77190.949000000008</v>
      </c>
      <c r="R4" s="9">
        <f t="shared" si="0"/>
        <v>88100.045000000027</v>
      </c>
      <c r="S4" s="9">
        <f t="shared" si="0"/>
        <v>77533.170000000027</v>
      </c>
      <c r="T4" s="9">
        <f t="shared" si="0"/>
        <v>104509.16300000002</v>
      </c>
      <c r="U4" s="9">
        <f t="shared" si="0"/>
        <v>111623.51200000002</v>
      </c>
      <c r="W4" s="1" t="s">
        <v>15</v>
      </c>
      <c r="X4" s="15">
        <f t="shared" ref="X4:X29" si="1">Q4</f>
        <v>77190.949000000008</v>
      </c>
      <c r="Y4" s="15">
        <f t="shared" ref="Y4:Y29" si="2">R4</f>
        <v>88100.045000000027</v>
      </c>
      <c r="Z4" s="15">
        <f t="shared" ref="Z4:Z29" si="3">S4</f>
        <v>77533.170000000027</v>
      </c>
      <c r="AA4" s="15">
        <f t="shared" ref="AA4:AA29" si="4">T4</f>
        <v>104509.16300000002</v>
      </c>
      <c r="AB4" s="15">
        <f t="shared" ref="AB4:AB29" si="5">U4</f>
        <v>111623.51200000002</v>
      </c>
      <c r="AC4" s="16">
        <f>AVERAGE(X4:AB4)</f>
        <v>91791.367800000007</v>
      </c>
      <c r="AF4" s="1" t="s">
        <v>15</v>
      </c>
      <c r="AG4" s="30">
        <f>X4/$K$4</f>
        <v>13240.300000000001</v>
      </c>
      <c r="AH4" s="30">
        <f>Y4/$K$4</f>
        <v>15111.500000000004</v>
      </c>
      <c r="AI4" s="30">
        <f>Z4/$K$4</f>
        <v>13299.000000000004</v>
      </c>
      <c r="AJ4" s="30">
        <f>AA4/$K$4</f>
        <v>17926.100000000002</v>
      </c>
      <c r="AK4" s="30">
        <f>AB4/$K$4</f>
        <v>19146.400000000001</v>
      </c>
      <c r="AL4" s="34">
        <f>AVERAGE(AG4:AK4)</f>
        <v>15744.660000000003</v>
      </c>
    </row>
    <row r="5" spans="1:38" x14ac:dyDescent="0.3">
      <c r="A5" s="1" t="s">
        <v>16</v>
      </c>
      <c r="B5" s="3">
        <v>1073.0999999999999</v>
      </c>
      <c r="C5" s="3">
        <v>625.19999999999993</v>
      </c>
      <c r="D5" s="3">
        <v>1135.9999999999998</v>
      </c>
      <c r="E5" s="6">
        <v>914.39999999999975</v>
      </c>
      <c r="F5" s="3">
        <v>851.49999999999977</v>
      </c>
      <c r="G5" s="3">
        <v>824.5999999999998</v>
      </c>
      <c r="H5" s="3">
        <v>1315.3999999999999</v>
      </c>
      <c r="I5" s="3">
        <v>1207.3</v>
      </c>
      <c r="K5" s="7">
        <v>2.16</v>
      </c>
      <c r="M5" s="1" t="s">
        <v>16</v>
      </c>
      <c r="N5" s="9">
        <f>B5*$K5</f>
        <v>2317.8959999999997</v>
      </c>
      <c r="O5" s="9">
        <f t="shared" ref="O5" si="6">C5*$K5</f>
        <v>1350.432</v>
      </c>
      <c r="P5" s="9">
        <f t="shared" ref="P5" si="7">D5*$K5</f>
        <v>2453.7599999999998</v>
      </c>
      <c r="Q5" s="9">
        <f t="shared" ref="Q5" si="8">E5*$K5</f>
        <v>1975.1039999999996</v>
      </c>
      <c r="R5" s="9">
        <f t="shared" ref="R5" si="9">F5*$K5</f>
        <v>1839.2399999999996</v>
      </c>
      <c r="S5" s="9">
        <f t="shared" ref="S5" si="10">G5*$K5</f>
        <v>1781.1359999999997</v>
      </c>
      <c r="T5" s="9">
        <f t="shared" ref="T5" si="11">H5*$K5</f>
        <v>2841.2639999999997</v>
      </c>
      <c r="U5" s="9">
        <f t="shared" ref="U5" si="12">I5*$K5</f>
        <v>2607.768</v>
      </c>
      <c r="W5" s="1" t="s">
        <v>16</v>
      </c>
      <c r="X5" s="15">
        <f t="shared" si="1"/>
        <v>1975.1039999999996</v>
      </c>
      <c r="Y5" s="15">
        <f t="shared" si="2"/>
        <v>1839.2399999999996</v>
      </c>
      <c r="Z5" s="15">
        <f t="shared" si="3"/>
        <v>1781.1359999999997</v>
      </c>
      <c r="AA5" s="15">
        <f t="shared" si="4"/>
        <v>2841.2639999999997</v>
      </c>
      <c r="AB5" s="15">
        <f t="shared" si="5"/>
        <v>2607.768</v>
      </c>
      <c r="AC5" s="16">
        <f t="shared" ref="AC5:AC29" si="13">AVERAGE(X5:AB5)</f>
        <v>2208.9023999999999</v>
      </c>
      <c r="AF5" s="1" t="s">
        <v>16</v>
      </c>
      <c r="AG5" s="30">
        <f t="shared" ref="AG5:AG29" si="14">X5/$K$4</f>
        <v>338.78284734133786</v>
      </c>
      <c r="AH5" s="30">
        <f t="shared" ref="AH5:AH29" si="15">Y5/$K$4</f>
        <v>315.47855917667232</v>
      </c>
      <c r="AI5" s="30">
        <f t="shared" ref="AI5:AI29" si="16">Z5/$K$4</f>
        <v>305.51217838765001</v>
      </c>
      <c r="AJ5" s="30">
        <f t="shared" ref="AJ5:AJ29" si="17">AA5/$K$4</f>
        <v>487.3523156089193</v>
      </c>
      <c r="AK5" s="30">
        <f t="shared" ref="AK5:AK29" si="18">AB5/$K$4</f>
        <v>447.30154373927957</v>
      </c>
      <c r="AL5" s="34">
        <f t="shared" ref="AL5:AL29" si="19">AVERAGE(AG5:AK5)</f>
        <v>378.88548885077182</v>
      </c>
    </row>
    <row r="6" spans="1:38" x14ac:dyDescent="0.3">
      <c r="A6" s="1" t="s">
        <v>17</v>
      </c>
      <c r="B6" s="3">
        <v>610.4</v>
      </c>
      <c r="C6" s="3">
        <v>567.4</v>
      </c>
      <c r="D6" s="3">
        <v>550</v>
      </c>
      <c r="E6" s="6">
        <v>376.8</v>
      </c>
      <c r="F6" s="3">
        <v>769.09999999999991</v>
      </c>
      <c r="G6" s="3">
        <v>718.09999999999991</v>
      </c>
      <c r="H6" s="3">
        <v>682.39999999999986</v>
      </c>
      <c r="I6" s="3">
        <v>604.19999999999982</v>
      </c>
      <c r="K6" s="7">
        <v>2.98</v>
      </c>
      <c r="M6" s="1" t="s">
        <v>17</v>
      </c>
      <c r="N6" s="9">
        <f t="shared" ref="N6:N29" si="20">B6*$K6</f>
        <v>1818.992</v>
      </c>
      <c r="O6" s="9">
        <f t="shared" ref="O6:O29" si="21">C6*$K6</f>
        <v>1690.8519999999999</v>
      </c>
      <c r="P6" s="9">
        <f t="shared" ref="P6:P29" si="22">D6*$K6</f>
        <v>1639</v>
      </c>
      <c r="Q6" s="9">
        <f t="shared" ref="Q6:Q29" si="23">E6*$K6</f>
        <v>1122.864</v>
      </c>
      <c r="R6" s="9">
        <f t="shared" ref="R6:R29" si="24">F6*$K6</f>
        <v>2291.9179999999997</v>
      </c>
      <c r="S6" s="9">
        <f t="shared" ref="S6:S29" si="25">G6*$K6</f>
        <v>2139.9379999999996</v>
      </c>
      <c r="T6" s="9">
        <f t="shared" ref="T6:T29" si="26">H6*$K6</f>
        <v>2033.5519999999997</v>
      </c>
      <c r="U6" s="9">
        <f t="shared" ref="U6:U29" si="27">I6*$K6</f>
        <v>1800.5159999999994</v>
      </c>
      <c r="W6" s="1" t="s">
        <v>17</v>
      </c>
      <c r="X6" s="15">
        <f t="shared" si="1"/>
        <v>1122.864</v>
      </c>
      <c r="Y6" s="15">
        <f t="shared" si="2"/>
        <v>2291.9179999999997</v>
      </c>
      <c r="Z6" s="15">
        <f t="shared" si="3"/>
        <v>2139.9379999999996</v>
      </c>
      <c r="AA6" s="15">
        <f t="shared" si="4"/>
        <v>2033.5519999999997</v>
      </c>
      <c r="AB6" s="15">
        <f t="shared" si="5"/>
        <v>1800.5159999999994</v>
      </c>
      <c r="AC6" s="16">
        <f t="shared" si="13"/>
        <v>1877.7575999999997</v>
      </c>
      <c r="AF6" s="1" t="s">
        <v>17</v>
      </c>
      <c r="AG6" s="30">
        <f t="shared" si="14"/>
        <v>192.60102915951973</v>
      </c>
      <c r="AH6" s="30">
        <f t="shared" si="15"/>
        <v>393.12487135505995</v>
      </c>
      <c r="AI6" s="30">
        <f t="shared" si="16"/>
        <v>367.05626072041161</v>
      </c>
      <c r="AJ6" s="30">
        <f t="shared" si="17"/>
        <v>348.80823327615775</v>
      </c>
      <c r="AK6" s="30">
        <f t="shared" si="18"/>
        <v>308.8363636363635</v>
      </c>
      <c r="AL6" s="34">
        <f t="shared" si="19"/>
        <v>322.0853516295025</v>
      </c>
    </row>
    <row r="7" spans="1:38" x14ac:dyDescent="0.3">
      <c r="A7" s="1" t="s">
        <v>18</v>
      </c>
      <c r="B7" s="3">
        <v>2237.1999999999998</v>
      </c>
      <c r="C7" s="3">
        <v>4207.2</v>
      </c>
      <c r="D7" s="3">
        <v>6949.7</v>
      </c>
      <c r="E7" s="6">
        <v>7800.1</v>
      </c>
      <c r="F7" s="3">
        <v>6667.1</v>
      </c>
      <c r="G7" s="3">
        <v>5409.6</v>
      </c>
      <c r="H7" s="3">
        <v>4905.6000000000004</v>
      </c>
      <c r="I7" s="3">
        <v>5720.6</v>
      </c>
      <c r="K7" s="7">
        <v>3.55</v>
      </c>
      <c r="M7" s="1" t="s">
        <v>18</v>
      </c>
      <c r="N7" s="9">
        <f t="shared" si="20"/>
        <v>7942.0599999999986</v>
      </c>
      <c r="O7" s="9">
        <f t="shared" si="21"/>
        <v>14935.56</v>
      </c>
      <c r="P7" s="9">
        <f t="shared" si="22"/>
        <v>24671.434999999998</v>
      </c>
      <c r="Q7" s="9">
        <f t="shared" si="23"/>
        <v>27690.355</v>
      </c>
      <c r="R7" s="9">
        <f t="shared" si="24"/>
        <v>23668.205000000002</v>
      </c>
      <c r="S7" s="9">
        <f t="shared" si="25"/>
        <v>19204.080000000002</v>
      </c>
      <c r="T7" s="9">
        <f t="shared" si="26"/>
        <v>17414.88</v>
      </c>
      <c r="U7" s="9">
        <f t="shared" si="27"/>
        <v>20308.13</v>
      </c>
      <c r="W7" s="1" t="s">
        <v>18</v>
      </c>
      <c r="X7" s="15">
        <f t="shared" si="1"/>
        <v>27690.355</v>
      </c>
      <c r="Y7" s="15">
        <f t="shared" si="2"/>
        <v>23668.205000000002</v>
      </c>
      <c r="Z7" s="15">
        <f t="shared" si="3"/>
        <v>19204.080000000002</v>
      </c>
      <c r="AA7" s="15">
        <f t="shared" si="4"/>
        <v>17414.88</v>
      </c>
      <c r="AB7" s="15">
        <f t="shared" si="5"/>
        <v>20308.13</v>
      </c>
      <c r="AC7" s="16">
        <f t="shared" si="13"/>
        <v>21657.13</v>
      </c>
      <c r="AF7" s="1" t="s">
        <v>18</v>
      </c>
      <c r="AG7" s="30">
        <f t="shared" si="14"/>
        <v>4749.632075471698</v>
      </c>
      <c r="AH7" s="30">
        <f t="shared" si="15"/>
        <v>4059.7264150943397</v>
      </c>
      <c r="AI7" s="30">
        <f t="shared" si="16"/>
        <v>3294.0102915951975</v>
      </c>
      <c r="AJ7" s="30">
        <f t="shared" si="17"/>
        <v>2987.1149228130362</v>
      </c>
      <c r="AK7" s="30">
        <f t="shared" si="18"/>
        <v>3483.384219554031</v>
      </c>
      <c r="AL7" s="34">
        <f t="shared" si="19"/>
        <v>3714.7735849056603</v>
      </c>
    </row>
    <row r="8" spans="1:38" x14ac:dyDescent="0.3">
      <c r="A8" s="1" t="s">
        <v>19</v>
      </c>
      <c r="B8" s="3">
        <v>124.60000000000002</v>
      </c>
      <c r="C8" s="3">
        <v>1764.6</v>
      </c>
      <c r="D8" s="3">
        <v>1738.1</v>
      </c>
      <c r="E8" s="6">
        <v>1438.3999999999999</v>
      </c>
      <c r="F8" s="3">
        <v>1171.6999999999998</v>
      </c>
      <c r="G8" s="3">
        <v>967.89999999999986</v>
      </c>
      <c r="H8" s="3">
        <v>849.19999999999982</v>
      </c>
      <c r="I8" s="3">
        <v>2354.7999999999997</v>
      </c>
      <c r="K8" s="7">
        <v>4.5</v>
      </c>
      <c r="M8" s="1" t="s">
        <v>19</v>
      </c>
      <c r="N8" s="9">
        <f t="shared" si="20"/>
        <v>560.70000000000005</v>
      </c>
      <c r="O8" s="9">
        <f t="shared" si="21"/>
        <v>7940.7</v>
      </c>
      <c r="P8" s="9">
        <f t="shared" si="22"/>
        <v>7821.45</v>
      </c>
      <c r="Q8" s="9">
        <f t="shared" si="23"/>
        <v>6472.7999999999993</v>
      </c>
      <c r="R8" s="9">
        <f t="shared" si="24"/>
        <v>5272.65</v>
      </c>
      <c r="S8" s="9">
        <f t="shared" si="25"/>
        <v>4355.5499999999993</v>
      </c>
      <c r="T8" s="9">
        <f t="shared" si="26"/>
        <v>3821.3999999999992</v>
      </c>
      <c r="U8" s="9">
        <f t="shared" si="27"/>
        <v>10596.599999999999</v>
      </c>
      <c r="W8" s="1" t="s">
        <v>19</v>
      </c>
      <c r="X8" s="15">
        <f t="shared" si="1"/>
        <v>6472.7999999999993</v>
      </c>
      <c r="Y8" s="15">
        <f t="shared" si="2"/>
        <v>5272.65</v>
      </c>
      <c r="Z8" s="15">
        <f t="shared" si="3"/>
        <v>4355.5499999999993</v>
      </c>
      <c r="AA8" s="15">
        <f t="shared" si="4"/>
        <v>3821.3999999999992</v>
      </c>
      <c r="AB8" s="15">
        <f t="shared" si="5"/>
        <v>10596.599999999999</v>
      </c>
      <c r="AC8" s="16">
        <f t="shared" si="13"/>
        <v>6103.7999999999993</v>
      </c>
      <c r="AF8" s="1" t="s">
        <v>19</v>
      </c>
      <c r="AG8" s="30">
        <f t="shared" si="14"/>
        <v>1110.2572898799312</v>
      </c>
      <c r="AH8" s="30">
        <f t="shared" si="15"/>
        <v>904.39965694682667</v>
      </c>
      <c r="AI8" s="30">
        <f t="shared" si="16"/>
        <v>747.09262435677522</v>
      </c>
      <c r="AJ8" s="30">
        <f t="shared" si="17"/>
        <v>655.47169811320737</v>
      </c>
      <c r="AK8" s="30">
        <f t="shared" si="18"/>
        <v>1817.5986277873067</v>
      </c>
      <c r="AL8" s="34">
        <f t="shared" si="19"/>
        <v>1046.9639794168095</v>
      </c>
    </row>
    <row r="9" spans="1:38" x14ac:dyDescent="0.3">
      <c r="A9" s="2" t="s">
        <v>20</v>
      </c>
      <c r="B9" s="3">
        <v>31301</v>
      </c>
      <c r="C9" s="3">
        <v>21851</v>
      </c>
      <c r="D9" s="3">
        <v>14501</v>
      </c>
      <c r="E9" s="6">
        <v>14501</v>
      </c>
      <c r="F9" s="3">
        <v>7501</v>
      </c>
      <c r="G9" s="3">
        <v>15901</v>
      </c>
      <c r="H9" s="3">
        <v>13801</v>
      </c>
      <c r="I9" s="3">
        <v>24301</v>
      </c>
      <c r="K9" s="7">
        <v>3.31</v>
      </c>
      <c r="M9" s="2" t="s">
        <v>20</v>
      </c>
      <c r="N9" s="9">
        <f t="shared" si="20"/>
        <v>103606.31</v>
      </c>
      <c r="O9" s="9">
        <f t="shared" si="21"/>
        <v>72326.81</v>
      </c>
      <c r="P9" s="9">
        <f t="shared" si="22"/>
        <v>47998.31</v>
      </c>
      <c r="Q9" s="9">
        <f t="shared" si="23"/>
        <v>47998.31</v>
      </c>
      <c r="R9" s="9">
        <f t="shared" si="24"/>
        <v>24828.31</v>
      </c>
      <c r="S9" s="9">
        <f t="shared" si="25"/>
        <v>52632.31</v>
      </c>
      <c r="T9" s="9">
        <f t="shared" si="26"/>
        <v>45681.31</v>
      </c>
      <c r="U9" s="9">
        <f t="shared" si="27"/>
        <v>80436.31</v>
      </c>
      <c r="W9" s="2" t="s">
        <v>20</v>
      </c>
      <c r="X9" s="15">
        <f t="shared" si="1"/>
        <v>47998.31</v>
      </c>
      <c r="Y9" s="15">
        <f t="shared" si="2"/>
        <v>24828.31</v>
      </c>
      <c r="Z9" s="15">
        <f t="shared" si="3"/>
        <v>52632.31</v>
      </c>
      <c r="AA9" s="15">
        <f t="shared" si="4"/>
        <v>45681.31</v>
      </c>
      <c r="AB9" s="15">
        <f t="shared" si="5"/>
        <v>80436.31</v>
      </c>
      <c r="AC9" s="16">
        <f t="shared" si="13"/>
        <v>50315.31</v>
      </c>
      <c r="AF9" s="2" t="s">
        <v>20</v>
      </c>
      <c r="AG9" s="30">
        <f t="shared" si="14"/>
        <v>8232.9862778730694</v>
      </c>
      <c r="AH9" s="30">
        <f t="shared" si="15"/>
        <v>4258.7152658662098</v>
      </c>
      <c r="AI9" s="30">
        <f t="shared" si="16"/>
        <v>9027.8404802744426</v>
      </c>
      <c r="AJ9" s="30">
        <f t="shared" si="17"/>
        <v>7835.5591766723837</v>
      </c>
      <c r="AK9" s="30">
        <f t="shared" si="18"/>
        <v>13796.965694682674</v>
      </c>
      <c r="AL9" s="34">
        <f t="shared" si="19"/>
        <v>8630.4133790737578</v>
      </c>
    </row>
    <row r="10" spans="1:38" x14ac:dyDescent="0.3">
      <c r="A10" s="2" t="s">
        <v>21</v>
      </c>
      <c r="B10" s="3">
        <v>11797.3</v>
      </c>
      <c r="C10" s="3">
        <v>13478.5</v>
      </c>
      <c r="D10" s="3">
        <v>13078.9</v>
      </c>
      <c r="E10" s="6">
        <v>13240.300000000001</v>
      </c>
      <c r="F10" s="3">
        <v>15111.500000000004</v>
      </c>
      <c r="G10" s="3">
        <v>13299.000000000004</v>
      </c>
      <c r="H10" s="3">
        <v>17926.100000000002</v>
      </c>
      <c r="I10" s="3">
        <v>19146.400000000001</v>
      </c>
      <c r="K10" s="7">
        <v>5.83</v>
      </c>
      <c r="M10" s="2" t="s">
        <v>21</v>
      </c>
      <c r="N10" s="9">
        <f t="shared" si="20"/>
        <v>68778.258999999991</v>
      </c>
      <c r="O10" s="9">
        <f t="shared" si="21"/>
        <v>78579.654999999999</v>
      </c>
      <c r="P10" s="9">
        <f t="shared" si="22"/>
        <v>76249.986999999994</v>
      </c>
      <c r="Q10" s="9">
        <f t="shared" si="23"/>
        <v>77190.949000000008</v>
      </c>
      <c r="R10" s="9">
        <f t="shared" si="24"/>
        <v>88100.045000000027</v>
      </c>
      <c r="S10" s="9">
        <f t="shared" si="25"/>
        <v>77533.170000000027</v>
      </c>
      <c r="T10" s="9">
        <f t="shared" si="26"/>
        <v>104509.16300000002</v>
      </c>
      <c r="U10" s="9">
        <f t="shared" si="27"/>
        <v>111623.51200000002</v>
      </c>
      <c r="W10" s="2" t="s">
        <v>21</v>
      </c>
      <c r="X10" s="15">
        <f t="shared" si="1"/>
        <v>77190.949000000008</v>
      </c>
      <c r="Y10" s="15">
        <f t="shared" si="2"/>
        <v>88100.045000000027</v>
      </c>
      <c r="Z10" s="15">
        <f t="shared" si="3"/>
        <v>77533.170000000027</v>
      </c>
      <c r="AA10" s="15">
        <f t="shared" si="4"/>
        <v>104509.16300000002</v>
      </c>
      <c r="AB10" s="15">
        <f t="shared" si="5"/>
        <v>111623.51200000002</v>
      </c>
      <c r="AC10" s="16">
        <f t="shared" si="13"/>
        <v>91791.367800000007</v>
      </c>
      <c r="AF10" s="2" t="s">
        <v>21</v>
      </c>
      <c r="AG10" s="30">
        <f t="shared" si="14"/>
        <v>13240.300000000001</v>
      </c>
      <c r="AH10" s="30">
        <f t="shared" si="15"/>
        <v>15111.500000000004</v>
      </c>
      <c r="AI10" s="30">
        <f t="shared" si="16"/>
        <v>13299.000000000004</v>
      </c>
      <c r="AJ10" s="30">
        <f t="shared" si="17"/>
        <v>17926.100000000002</v>
      </c>
      <c r="AK10" s="30">
        <f t="shared" si="18"/>
        <v>19146.400000000001</v>
      </c>
      <c r="AL10" s="34">
        <f t="shared" si="19"/>
        <v>15744.660000000003</v>
      </c>
    </row>
    <row r="11" spans="1:38" x14ac:dyDescent="0.3">
      <c r="A11" s="2" t="s">
        <v>22</v>
      </c>
      <c r="B11" s="3">
        <v>787</v>
      </c>
      <c r="C11" s="3">
        <v>629</v>
      </c>
      <c r="D11" s="3">
        <v>577</v>
      </c>
      <c r="E11" s="6">
        <v>120</v>
      </c>
      <c r="F11" s="3">
        <v>-93</v>
      </c>
      <c r="G11" s="3">
        <v>6014</v>
      </c>
      <c r="H11" s="3">
        <v>5944</v>
      </c>
      <c r="I11" s="3">
        <v>5769</v>
      </c>
      <c r="K11" s="7">
        <v>0.25</v>
      </c>
      <c r="M11" s="2" t="s">
        <v>22</v>
      </c>
      <c r="N11" s="9">
        <f t="shared" si="20"/>
        <v>196.75</v>
      </c>
      <c r="O11" s="9">
        <f t="shared" si="21"/>
        <v>157.25</v>
      </c>
      <c r="P11" s="9">
        <f t="shared" si="22"/>
        <v>144.25</v>
      </c>
      <c r="Q11" s="9">
        <f t="shared" si="23"/>
        <v>30</v>
      </c>
      <c r="R11" s="9">
        <f t="shared" si="24"/>
        <v>-23.25</v>
      </c>
      <c r="S11" s="9">
        <f t="shared" si="25"/>
        <v>1503.5</v>
      </c>
      <c r="T11" s="9">
        <f t="shared" si="26"/>
        <v>1486</v>
      </c>
      <c r="U11" s="9">
        <f t="shared" si="27"/>
        <v>1442.25</v>
      </c>
      <c r="W11" s="2" t="s">
        <v>22</v>
      </c>
      <c r="X11" s="15">
        <f t="shared" si="1"/>
        <v>30</v>
      </c>
      <c r="Y11" s="15">
        <f t="shared" si="2"/>
        <v>-23.25</v>
      </c>
      <c r="Z11" s="15">
        <f t="shared" si="3"/>
        <v>1503.5</v>
      </c>
      <c r="AA11" s="15">
        <f t="shared" si="4"/>
        <v>1486</v>
      </c>
      <c r="AB11" s="15">
        <f t="shared" si="5"/>
        <v>1442.25</v>
      </c>
      <c r="AC11" s="16">
        <f t="shared" si="13"/>
        <v>887.7</v>
      </c>
      <c r="AF11" s="2" t="s">
        <v>22</v>
      </c>
      <c r="AG11" s="30">
        <f t="shared" si="14"/>
        <v>5.1457975986277873</v>
      </c>
      <c r="AH11" s="30">
        <f t="shared" si="15"/>
        <v>-3.9879931389365351</v>
      </c>
      <c r="AI11" s="30">
        <f t="shared" si="16"/>
        <v>257.89022298456263</v>
      </c>
      <c r="AJ11" s="30">
        <f t="shared" si="17"/>
        <v>254.88850771869639</v>
      </c>
      <c r="AK11" s="30">
        <f t="shared" si="18"/>
        <v>247.38421955403086</v>
      </c>
      <c r="AL11" s="34">
        <f t="shared" si="19"/>
        <v>152.26415094339623</v>
      </c>
    </row>
    <row r="12" spans="1:38" x14ac:dyDescent="0.3">
      <c r="A12" s="2" t="s">
        <v>23</v>
      </c>
      <c r="B12" s="3">
        <v>1324</v>
      </c>
      <c r="C12" s="3">
        <v>1166</v>
      </c>
      <c r="D12" s="3">
        <v>1104</v>
      </c>
      <c r="E12" s="6">
        <v>645</v>
      </c>
      <c r="F12" s="3">
        <v>432</v>
      </c>
      <c r="G12" s="3">
        <v>6667</v>
      </c>
      <c r="H12" s="3">
        <v>6598</v>
      </c>
      <c r="I12" s="3">
        <v>6423</v>
      </c>
      <c r="K12" s="7">
        <v>0.25</v>
      </c>
      <c r="M12" s="2" t="s">
        <v>23</v>
      </c>
      <c r="N12" s="9">
        <f t="shared" si="20"/>
        <v>331</v>
      </c>
      <c r="O12" s="9">
        <f t="shared" si="21"/>
        <v>291.5</v>
      </c>
      <c r="P12" s="9">
        <f t="shared" si="22"/>
        <v>276</v>
      </c>
      <c r="Q12" s="9">
        <f t="shared" si="23"/>
        <v>161.25</v>
      </c>
      <c r="R12" s="9">
        <f t="shared" si="24"/>
        <v>108</v>
      </c>
      <c r="S12" s="9">
        <f t="shared" si="25"/>
        <v>1666.75</v>
      </c>
      <c r="T12" s="9">
        <f t="shared" si="26"/>
        <v>1649.5</v>
      </c>
      <c r="U12" s="9">
        <f t="shared" si="27"/>
        <v>1605.75</v>
      </c>
      <c r="W12" s="2" t="s">
        <v>23</v>
      </c>
      <c r="X12" s="15">
        <f t="shared" si="1"/>
        <v>161.25</v>
      </c>
      <c r="Y12" s="15">
        <f t="shared" si="2"/>
        <v>108</v>
      </c>
      <c r="Z12" s="15">
        <f t="shared" si="3"/>
        <v>1666.75</v>
      </c>
      <c r="AA12" s="15">
        <f t="shared" si="4"/>
        <v>1649.5</v>
      </c>
      <c r="AB12" s="15">
        <f t="shared" si="5"/>
        <v>1605.75</v>
      </c>
      <c r="AC12" s="16">
        <f t="shared" si="13"/>
        <v>1038.25</v>
      </c>
      <c r="AF12" s="2" t="s">
        <v>23</v>
      </c>
      <c r="AG12" s="30">
        <f t="shared" si="14"/>
        <v>27.658662092624358</v>
      </c>
      <c r="AH12" s="30">
        <f t="shared" si="15"/>
        <v>18.524871355060036</v>
      </c>
      <c r="AI12" s="30">
        <f t="shared" si="16"/>
        <v>285.89193825042884</v>
      </c>
      <c r="AJ12" s="30">
        <f t="shared" si="17"/>
        <v>282.93310463121782</v>
      </c>
      <c r="AK12" s="30">
        <f t="shared" si="18"/>
        <v>275.42881646655229</v>
      </c>
      <c r="AL12" s="34">
        <f t="shared" si="19"/>
        <v>178.08747855917667</v>
      </c>
    </row>
    <row r="13" spans="1:38" x14ac:dyDescent="0.3">
      <c r="A13" s="2" t="s">
        <v>24</v>
      </c>
      <c r="B13" s="3">
        <v>15700</v>
      </c>
      <c r="C13" s="3">
        <v>13278</v>
      </c>
      <c r="D13" s="3">
        <v>12077</v>
      </c>
      <c r="E13" s="6">
        <v>9613</v>
      </c>
      <c r="F13" s="3">
        <v>7174</v>
      </c>
      <c r="G13" s="3">
        <v>5887</v>
      </c>
      <c r="H13" s="3">
        <v>2117</v>
      </c>
      <c r="I13" s="3">
        <v>316</v>
      </c>
      <c r="K13" s="7">
        <v>0.15</v>
      </c>
      <c r="M13" s="2" t="s">
        <v>24</v>
      </c>
      <c r="N13" s="9">
        <f t="shared" si="20"/>
        <v>2355</v>
      </c>
      <c r="O13" s="9">
        <f t="shared" si="21"/>
        <v>1991.6999999999998</v>
      </c>
      <c r="P13" s="9">
        <f t="shared" si="22"/>
        <v>1811.55</v>
      </c>
      <c r="Q13" s="9">
        <f t="shared" si="23"/>
        <v>1441.95</v>
      </c>
      <c r="R13" s="9">
        <f t="shared" si="24"/>
        <v>1076.0999999999999</v>
      </c>
      <c r="S13" s="9">
        <f t="shared" si="25"/>
        <v>883.05</v>
      </c>
      <c r="T13" s="9">
        <f t="shared" si="26"/>
        <v>317.55</v>
      </c>
      <c r="U13" s="9">
        <f t="shared" si="27"/>
        <v>47.4</v>
      </c>
      <c r="W13" s="2" t="s">
        <v>24</v>
      </c>
      <c r="X13" s="15">
        <f t="shared" si="1"/>
        <v>1441.95</v>
      </c>
      <c r="Y13" s="15">
        <f t="shared" si="2"/>
        <v>1076.0999999999999</v>
      </c>
      <c r="Z13" s="15">
        <f t="shared" si="3"/>
        <v>883.05</v>
      </c>
      <c r="AA13" s="15">
        <f t="shared" si="4"/>
        <v>317.55</v>
      </c>
      <c r="AB13" s="15">
        <f t="shared" si="5"/>
        <v>47.4</v>
      </c>
      <c r="AC13" s="16">
        <f t="shared" si="13"/>
        <v>753.21000000000015</v>
      </c>
      <c r="AF13" s="2" t="s">
        <v>24</v>
      </c>
      <c r="AG13" s="30">
        <f t="shared" si="14"/>
        <v>247.3327615780446</v>
      </c>
      <c r="AH13" s="30">
        <f t="shared" si="15"/>
        <v>184.5797598627787</v>
      </c>
      <c r="AI13" s="30">
        <f t="shared" si="16"/>
        <v>151.46655231560891</v>
      </c>
      <c r="AJ13" s="30">
        <f t="shared" si="17"/>
        <v>54.468267581475132</v>
      </c>
      <c r="AK13" s="30">
        <f t="shared" si="18"/>
        <v>8.130360205831904</v>
      </c>
      <c r="AL13" s="34">
        <f t="shared" si="19"/>
        <v>129.19554030874787</v>
      </c>
    </row>
    <row r="14" spans="1:38" x14ac:dyDescent="0.3">
      <c r="A14" s="2" t="s">
        <v>25</v>
      </c>
      <c r="B14" s="3">
        <v>1257.6999999999998</v>
      </c>
      <c r="C14" s="3">
        <v>6989.2000000000007</v>
      </c>
      <c r="D14" s="3">
        <v>15486.1</v>
      </c>
      <c r="E14" s="6">
        <v>15068.999999999998</v>
      </c>
      <c r="F14" s="3">
        <v>10977.399999999998</v>
      </c>
      <c r="G14" s="3">
        <v>15860.899999999998</v>
      </c>
      <c r="H14" s="3">
        <v>14417.599999999999</v>
      </c>
      <c r="I14" s="3">
        <v>18517.3</v>
      </c>
      <c r="K14" s="7">
        <v>3.63</v>
      </c>
      <c r="M14" s="2" t="s">
        <v>25</v>
      </c>
      <c r="N14" s="9">
        <f t="shared" si="20"/>
        <v>4565.4509999999991</v>
      </c>
      <c r="O14" s="9">
        <f t="shared" si="21"/>
        <v>25370.796000000002</v>
      </c>
      <c r="P14" s="9">
        <f t="shared" si="22"/>
        <v>56214.542999999998</v>
      </c>
      <c r="Q14" s="9">
        <f t="shared" si="23"/>
        <v>54700.469999999994</v>
      </c>
      <c r="R14" s="9">
        <f t="shared" si="24"/>
        <v>39847.961999999992</v>
      </c>
      <c r="S14" s="9">
        <f t="shared" si="25"/>
        <v>57575.066999999988</v>
      </c>
      <c r="T14" s="9">
        <f t="shared" si="26"/>
        <v>52335.887999999992</v>
      </c>
      <c r="U14" s="9">
        <f t="shared" si="27"/>
        <v>67217.798999999999</v>
      </c>
      <c r="W14" s="2" t="s">
        <v>25</v>
      </c>
      <c r="X14" s="15">
        <f t="shared" si="1"/>
        <v>54700.469999999994</v>
      </c>
      <c r="Y14" s="15">
        <f t="shared" si="2"/>
        <v>39847.961999999992</v>
      </c>
      <c r="Z14" s="15">
        <f t="shared" si="3"/>
        <v>57575.066999999988</v>
      </c>
      <c r="AA14" s="15">
        <f t="shared" si="4"/>
        <v>52335.887999999992</v>
      </c>
      <c r="AB14" s="15">
        <f t="shared" si="5"/>
        <v>67217.798999999999</v>
      </c>
      <c r="AC14" s="16">
        <f t="shared" si="13"/>
        <v>54335.4372</v>
      </c>
      <c r="AF14" s="2" t="s">
        <v>25</v>
      </c>
      <c r="AG14" s="30">
        <f t="shared" si="14"/>
        <v>9382.5849056603765</v>
      </c>
      <c r="AH14" s="30">
        <f t="shared" si="15"/>
        <v>6834.9849056603762</v>
      </c>
      <c r="AI14" s="30">
        <f t="shared" si="16"/>
        <v>9875.6547169811292</v>
      </c>
      <c r="AJ14" s="30">
        <f t="shared" si="17"/>
        <v>8976.9962264150927</v>
      </c>
      <c r="AK14" s="30">
        <f t="shared" si="18"/>
        <v>11529.639622641509</v>
      </c>
      <c r="AL14" s="34">
        <f t="shared" si="19"/>
        <v>9319.9720754716964</v>
      </c>
    </row>
    <row r="15" spans="1:38" x14ac:dyDescent="0.3">
      <c r="A15" s="2" t="s">
        <v>26</v>
      </c>
      <c r="B15" s="3">
        <v>2211.6</v>
      </c>
      <c r="C15" s="3">
        <v>6505.6</v>
      </c>
      <c r="D15" s="3">
        <v>6504.5</v>
      </c>
      <c r="E15" s="6">
        <v>4341.5</v>
      </c>
      <c r="F15" s="3">
        <v>8296.6</v>
      </c>
      <c r="G15" s="3">
        <v>7660.6</v>
      </c>
      <c r="H15" s="3">
        <v>11883.1</v>
      </c>
      <c r="I15" s="3">
        <v>11208.300000000001</v>
      </c>
      <c r="K15" s="7">
        <v>3.56</v>
      </c>
      <c r="M15" s="2" t="s">
        <v>26</v>
      </c>
      <c r="N15" s="9">
        <f t="shared" si="20"/>
        <v>7873.2959999999994</v>
      </c>
      <c r="O15" s="9">
        <f t="shared" si="21"/>
        <v>23159.936000000002</v>
      </c>
      <c r="P15" s="9">
        <f t="shared" si="22"/>
        <v>23156.02</v>
      </c>
      <c r="Q15" s="9">
        <f t="shared" si="23"/>
        <v>15455.74</v>
      </c>
      <c r="R15" s="9">
        <f t="shared" si="24"/>
        <v>29535.896000000001</v>
      </c>
      <c r="S15" s="9">
        <f t="shared" si="25"/>
        <v>27271.736000000001</v>
      </c>
      <c r="T15" s="9">
        <f t="shared" si="26"/>
        <v>42303.836000000003</v>
      </c>
      <c r="U15" s="9">
        <f t="shared" si="27"/>
        <v>39901.548000000003</v>
      </c>
      <c r="W15" s="2" t="s">
        <v>26</v>
      </c>
      <c r="X15" s="15">
        <f t="shared" si="1"/>
        <v>15455.74</v>
      </c>
      <c r="Y15" s="15">
        <f t="shared" si="2"/>
        <v>29535.896000000001</v>
      </c>
      <c r="Z15" s="15">
        <f t="shared" si="3"/>
        <v>27271.736000000001</v>
      </c>
      <c r="AA15" s="15">
        <f t="shared" si="4"/>
        <v>42303.836000000003</v>
      </c>
      <c r="AB15" s="15">
        <f t="shared" si="5"/>
        <v>39901.548000000003</v>
      </c>
      <c r="AC15" s="16">
        <f t="shared" si="13"/>
        <v>30893.751200000006</v>
      </c>
      <c r="AF15" s="2" t="s">
        <v>26</v>
      </c>
      <c r="AG15" s="30">
        <f t="shared" si="14"/>
        <v>2651.0703259005145</v>
      </c>
      <c r="AH15" s="30">
        <f t="shared" si="15"/>
        <v>5066.1914236706689</v>
      </c>
      <c r="AI15" s="30">
        <f t="shared" si="16"/>
        <v>4677.8277873070328</v>
      </c>
      <c r="AJ15" s="30">
        <f t="shared" si="17"/>
        <v>7256.2325900514588</v>
      </c>
      <c r="AK15" s="30">
        <f t="shared" si="18"/>
        <v>6844.1763293310469</v>
      </c>
      <c r="AL15" s="34">
        <f t="shared" si="19"/>
        <v>5299.099691252145</v>
      </c>
    </row>
    <row r="16" spans="1:38" x14ac:dyDescent="0.3">
      <c r="A16" s="2" t="s">
        <v>27</v>
      </c>
      <c r="B16" s="3">
        <v>788.9</v>
      </c>
      <c r="C16" s="3">
        <v>729.5</v>
      </c>
      <c r="D16" s="3">
        <v>2229.5</v>
      </c>
      <c r="E16" s="6">
        <v>1333.4</v>
      </c>
      <c r="F16" s="3">
        <v>1118.3000000000002</v>
      </c>
      <c r="G16" s="3">
        <v>911.9000000000002</v>
      </c>
      <c r="H16" s="3">
        <v>759.80000000000018</v>
      </c>
      <c r="I16" s="3">
        <v>528.30000000000018</v>
      </c>
      <c r="K16" s="7">
        <v>4.12</v>
      </c>
      <c r="M16" s="2" t="s">
        <v>27</v>
      </c>
      <c r="N16" s="9">
        <f t="shared" si="20"/>
        <v>3250.268</v>
      </c>
      <c r="O16" s="9">
        <f t="shared" si="21"/>
        <v>3005.54</v>
      </c>
      <c r="P16" s="9">
        <f t="shared" si="22"/>
        <v>9185.5400000000009</v>
      </c>
      <c r="Q16" s="9">
        <f t="shared" si="23"/>
        <v>5493.6080000000002</v>
      </c>
      <c r="R16" s="9">
        <f t="shared" si="24"/>
        <v>4607.3960000000006</v>
      </c>
      <c r="S16" s="9">
        <f t="shared" si="25"/>
        <v>3757.0280000000012</v>
      </c>
      <c r="T16" s="9">
        <f t="shared" si="26"/>
        <v>3130.3760000000007</v>
      </c>
      <c r="U16" s="9">
        <f t="shared" si="27"/>
        <v>2176.5960000000009</v>
      </c>
      <c r="W16" s="2" t="s">
        <v>27</v>
      </c>
      <c r="X16" s="15">
        <f t="shared" si="1"/>
        <v>5493.6080000000002</v>
      </c>
      <c r="Y16" s="15">
        <f t="shared" si="2"/>
        <v>4607.3960000000006</v>
      </c>
      <c r="Z16" s="15">
        <f t="shared" si="3"/>
        <v>3757.0280000000012</v>
      </c>
      <c r="AA16" s="15">
        <f t="shared" si="4"/>
        <v>3130.3760000000007</v>
      </c>
      <c r="AB16" s="15">
        <f t="shared" si="5"/>
        <v>2176.5960000000009</v>
      </c>
      <c r="AC16" s="16">
        <f t="shared" si="13"/>
        <v>3833.0008000000007</v>
      </c>
      <c r="AF16" s="2" t="s">
        <v>27</v>
      </c>
      <c r="AG16" s="30">
        <f t="shared" si="14"/>
        <v>942.29982847341341</v>
      </c>
      <c r="AH16" s="30">
        <f t="shared" si="15"/>
        <v>790.29090909090917</v>
      </c>
      <c r="AI16" s="30">
        <f t="shared" si="16"/>
        <v>644.43018867924548</v>
      </c>
      <c r="AJ16" s="30">
        <f t="shared" si="17"/>
        <v>536.94271012006868</v>
      </c>
      <c r="AK16" s="30">
        <f t="shared" si="18"/>
        <v>373.34408233276173</v>
      </c>
      <c r="AL16" s="34">
        <f t="shared" si="19"/>
        <v>657.4615437392797</v>
      </c>
    </row>
    <row r="17" spans="1:38" x14ac:dyDescent="0.3">
      <c r="A17" s="2" t="s">
        <v>28</v>
      </c>
      <c r="B17" s="3">
        <v>2476.6999999999998</v>
      </c>
      <c r="C17" s="3">
        <v>6754.9</v>
      </c>
      <c r="D17" s="3">
        <v>6601.9</v>
      </c>
      <c r="E17" s="6">
        <v>5468.4</v>
      </c>
      <c r="F17" s="3">
        <v>9717.2999999999993</v>
      </c>
      <c r="G17" s="3">
        <v>9376.5</v>
      </c>
      <c r="H17" s="3">
        <v>13724.4</v>
      </c>
      <c r="I17" s="3">
        <v>13425.699999999999</v>
      </c>
      <c r="K17" s="7">
        <v>4.55</v>
      </c>
      <c r="M17" s="2" t="s">
        <v>28</v>
      </c>
      <c r="N17" s="9">
        <f t="shared" si="20"/>
        <v>11268.984999999999</v>
      </c>
      <c r="O17" s="9">
        <f t="shared" si="21"/>
        <v>30734.794999999998</v>
      </c>
      <c r="P17" s="9">
        <f t="shared" si="22"/>
        <v>30038.644999999997</v>
      </c>
      <c r="Q17" s="9">
        <f t="shared" si="23"/>
        <v>24881.219999999998</v>
      </c>
      <c r="R17" s="9">
        <f t="shared" si="24"/>
        <v>44213.714999999997</v>
      </c>
      <c r="S17" s="9">
        <f t="shared" si="25"/>
        <v>42663.074999999997</v>
      </c>
      <c r="T17" s="9">
        <f t="shared" si="26"/>
        <v>62446.02</v>
      </c>
      <c r="U17" s="9">
        <f t="shared" si="27"/>
        <v>61086.93499999999</v>
      </c>
      <c r="W17" s="2" t="s">
        <v>28</v>
      </c>
      <c r="X17" s="15">
        <f t="shared" si="1"/>
        <v>24881.219999999998</v>
      </c>
      <c r="Y17" s="15">
        <f t="shared" si="2"/>
        <v>44213.714999999997</v>
      </c>
      <c r="Z17" s="15">
        <f t="shared" si="3"/>
        <v>42663.074999999997</v>
      </c>
      <c r="AA17" s="15">
        <f t="shared" si="4"/>
        <v>62446.02</v>
      </c>
      <c r="AB17" s="15">
        <f t="shared" si="5"/>
        <v>61086.93499999999</v>
      </c>
      <c r="AC17" s="16">
        <f t="shared" si="13"/>
        <v>47058.192999999999</v>
      </c>
      <c r="AF17" s="2" t="s">
        <v>28</v>
      </c>
      <c r="AG17" s="30">
        <f t="shared" si="14"/>
        <v>4267.7907375643217</v>
      </c>
      <c r="AH17" s="30">
        <f t="shared" si="15"/>
        <v>7583.8276157804448</v>
      </c>
      <c r="AI17" s="30">
        <f t="shared" si="16"/>
        <v>7317.851629502572</v>
      </c>
      <c r="AJ17" s="30">
        <f t="shared" si="17"/>
        <v>10711.152658662091</v>
      </c>
      <c r="AK17" s="30">
        <f t="shared" si="18"/>
        <v>10478.033447684389</v>
      </c>
      <c r="AL17" s="34">
        <f t="shared" si="19"/>
        <v>8071.7312178387629</v>
      </c>
    </row>
    <row r="18" spans="1:38" x14ac:dyDescent="0.3">
      <c r="A18" s="2" t="s">
        <v>29</v>
      </c>
      <c r="B18" s="3">
        <v>34602.699999999997</v>
      </c>
      <c r="C18" s="3">
        <v>32054.399999999998</v>
      </c>
      <c r="D18" s="3">
        <v>30847.699999999997</v>
      </c>
      <c r="E18" s="6">
        <v>31823.1</v>
      </c>
      <c r="F18" s="3">
        <v>26311.199999999997</v>
      </c>
      <c r="G18" s="3">
        <v>37899.1</v>
      </c>
      <c r="H18" s="3">
        <v>35109.199999999997</v>
      </c>
      <c r="I18" s="3">
        <v>48853.799999999996</v>
      </c>
      <c r="K18" s="7">
        <v>2.56</v>
      </c>
      <c r="M18" s="2" t="s">
        <v>29</v>
      </c>
      <c r="N18" s="9">
        <f t="shared" si="20"/>
        <v>88582.911999999997</v>
      </c>
      <c r="O18" s="9">
        <f t="shared" si="21"/>
        <v>82059.263999999996</v>
      </c>
      <c r="P18" s="9">
        <f t="shared" si="22"/>
        <v>78970.111999999994</v>
      </c>
      <c r="Q18" s="9">
        <f t="shared" si="23"/>
        <v>81467.135999999999</v>
      </c>
      <c r="R18" s="9">
        <f t="shared" si="24"/>
        <v>67356.671999999991</v>
      </c>
      <c r="S18" s="9">
        <f t="shared" si="25"/>
        <v>97021.695999999996</v>
      </c>
      <c r="T18" s="9">
        <f t="shared" si="26"/>
        <v>89879.551999999996</v>
      </c>
      <c r="U18" s="9">
        <f t="shared" si="27"/>
        <v>125065.72799999999</v>
      </c>
      <c r="W18" s="2" t="s">
        <v>29</v>
      </c>
      <c r="X18" s="15">
        <f t="shared" si="1"/>
        <v>81467.135999999999</v>
      </c>
      <c r="Y18" s="15">
        <f t="shared" si="2"/>
        <v>67356.671999999991</v>
      </c>
      <c r="Z18" s="15">
        <f t="shared" si="3"/>
        <v>97021.695999999996</v>
      </c>
      <c r="AA18" s="15">
        <f t="shared" si="4"/>
        <v>89879.551999999996</v>
      </c>
      <c r="AB18" s="15">
        <f t="shared" si="5"/>
        <v>125065.72799999999</v>
      </c>
      <c r="AC18" s="16">
        <f t="shared" si="13"/>
        <v>92158.156799999997</v>
      </c>
      <c r="AF18" s="2" t="s">
        <v>29</v>
      </c>
      <c r="AG18" s="30">
        <f t="shared" si="14"/>
        <v>13973.779759862779</v>
      </c>
      <c r="AH18" s="30">
        <f t="shared" si="15"/>
        <v>11553.460034305315</v>
      </c>
      <c r="AI18" s="30">
        <f t="shared" si="16"/>
        <v>16641.800343053172</v>
      </c>
      <c r="AJ18" s="30">
        <f t="shared" si="17"/>
        <v>15416.732761578043</v>
      </c>
      <c r="AK18" s="30">
        <f t="shared" si="18"/>
        <v>21452.097427101198</v>
      </c>
      <c r="AL18" s="34">
        <f t="shared" si="19"/>
        <v>15807.574065180102</v>
      </c>
    </row>
    <row r="19" spans="1:38" x14ac:dyDescent="0.3">
      <c r="A19" s="2" t="s">
        <v>30</v>
      </c>
      <c r="B19" s="3">
        <v>2979.6</v>
      </c>
      <c r="C19" s="3">
        <v>2979.6</v>
      </c>
      <c r="D19" s="3">
        <v>5867.2000000000007</v>
      </c>
      <c r="E19" s="6">
        <v>2791.3000000000006</v>
      </c>
      <c r="F19" s="3">
        <v>13791.300000000001</v>
      </c>
      <c r="G19" s="3">
        <v>13777.2</v>
      </c>
      <c r="H19" s="3">
        <v>12960.400000000001</v>
      </c>
      <c r="I19" s="3">
        <v>11536.000000000002</v>
      </c>
      <c r="K19" s="7">
        <v>3.53</v>
      </c>
      <c r="M19" s="2" t="s">
        <v>30</v>
      </c>
      <c r="N19" s="9">
        <f t="shared" si="20"/>
        <v>10517.987999999999</v>
      </c>
      <c r="O19" s="9">
        <f t="shared" si="21"/>
        <v>10517.987999999999</v>
      </c>
      <c r="P19" s="9">
        <f t="shared" si="22"/>
        <v>20711.216</v>
      </c>
      <c r="Q19" s="9">
        <f t="shared" si="23"/>
        <v>9853.2890000000025</v>
      </c>
      <c r="R19" s="9">
        <f t="shared" si="24"/>
        <v>48683.289000000004</v>
      </c>
      <c r="S19" s="9">
        <f t="shared" si="25"/>
        <v>48633.516000000003</v>
      </c>
      <c r="T19" s="9">
        <f t="shared" si="26"/>
        <v>45750.212</v>
      </c>
      <c r="U19" s="9">
        <f t="shared" si="27"/>
        <v>40722.080000000002</v>
      </c>
      <c r="W19" s="2" t="s">
        <v>30</v>
      </c>
      <c r="X19" s="15">
        <f t="shared" si="1"/>
        <v>9853.2890000000025</v>
      </c>
      <c r="Y19" s="15">
        <f t="shared" si="2"/>
        <v>48683.289000000004</v>
      </c>
      <c r="Z19" s="15">
        <f t="shared" si="3"/>
        <v>48633.516000000003</v>
      </c>
      <c r="AA19" s="15">
        <f t="shared" si="4"/>
        <v>45750.212</v>
      </c>
      <c r="AB19" s="15">
        <f t="shared" si="5"/>
        <v>40722.080000000002</v>
      </c>
      <c r="AC19" s="16">
        <f t="shared" si="13"/>
        <v>38728.477200000001</v>
      </c>
      <c r="AF19" s="2" t="s">
        <v>30</v>
      </c>
      <c r="AG19" s="30">
        <f t="shared" si="14"/>
        <v>1690.1010291595201</v>
      </c>
      <c r="AH19" s="30">
        <f t="shared" si="15"/>
        <v>8350.478387650086</v>
      </c>
      <c r="AI19" s="30">
        <f t="shared" si="16"/>
        <v>8341.9409948542034</v>
      </c>
      <c r="AJ19" s="30">
        <f t="shared" si="17"/>
        <v>7847.377701543739</v>
      </c>
      <c r="AK19" s="30">
        <f t="shared" si="18"/>
        <v>6984.9193825042885</v>
      </c>
      <c r="AL19" s="34">
        <f t="shared" si="19"/>
        <v>6642.9634991423682</v>
      </c>
    </row>
    <row r="20" spans="1:38" x14ac:dyDescent="0.3">
      <c r="A20" s="2" t="s">
        <v>31</v>
      </c>
      <c r="B20" s="3">
        <v>47.5</v>
      </c>
      <c r="C20" s="3">
        <v>29.9</v>
      </c>
      <c r="D20" s="3">
        <v>29.4</v>
      </c>
      <c r="E20" s="6">
        <v>24.5</v>
      </c>
      <c r="F20" s="3">
        <v>224.5</v>
      </c>
      <c r="G20" s="3">
        <v>216.7</v>
      </c>
      <c r="H20" s="3">
        <v>216.7</v>
      </c>
      <c r="I20" s="3">
        <v>213</v>
      </c>
      <c r="K20" s="7">
        <v>32</v>
      </c>
      <c r="M20" s="2" t="s">
        <v>31</v>
      </c>
      <c r="N20" s="9">
        <f t="shared" si="20"/>
        <v>1520</v>
      </c>
      <c r="O20" s="9">
        <f t="shared" si="21"/>
        <v>956.8</v>
      </c>
      <c r="P20" s="9">
        <f t="shared" si="22"/>
        <v>940.8</v>
      </c>
      <c r="Q20" s="9">
        <f t="shared" si="23"/>
        <v>784</v>
      </c>
      <c r="R20" s="9">
        <f t="shared" si="24"/>
        <v>7184</v>
      </c>
      <c r="S20" s="9">
        <f t="shared" si="25"/>
        <v>6934.4</v>
      </c>
      <c r="T20" s="9">
        <f t="shared" si="26"/>
        <v>6934.4</v>
      </c>
      <c r="U20" s="9">
        <f t="shared" si="27"/>
        <v>6816</v>
      </c>
      <c r="W20" s="2" t="s">
        <v>31</v>
      </c>
      <c r="X20" s="15">
        <f t="shared" si="1"/>
        <v>784</v>
      </c>
      <c r="Y20" s="15">
        <f t="shared" si="2"/>
        <v>7184</v>
      </c>
      <c r="Z20" s="15">
        <f t="shared" si="3"/>
        <v>6934.4</v>
      </c>
      <c r="AA20" s="15">
        <f t="shared" si="4"/>
        <v>6934.4</v>
      </c>
      <c r="AB20" s="15">
        <f t="shared" si="5"/>
        <v>6816</v>
      </c>
      <c r="AC20" s="16">
        <f t="shared" si="13"/>
        <v>5730.5599999999995</v>
      </c>
      <c r="AF20" s="2" t="s">
        <v>31</v>
      </c>
      <c r="AG20" s="30">
        <f t="shared" si="14"/>
        <v>134.47684391080617</v>
      </c>
      <c r="AH20" s="30">
        <f t="shared" si="15"/>
        <v>1232.2469982847342</v>
      </c>
      <c r="AI20" s="30">
        <f t="shared" si="16"/>
        <v>1189.433962264151</v>
      </c>
      <c r="AJ20" s="30">
        <f t="shared" si="17"/>
        <v>1189.433962264151</v>
      </c>
      <c r="AK20" s="30">
        <f t="shared" si="18"/>
        <v>1169.1252144082332</v>
      </c>
      <c r="AL20" s="34">
        <f t="shared" si="19"/>
        <v>982.94339622641508</v>
      </c>
    </row>
    <row r="21" spans="1:38" x14ac:dyDescent="0.3">
      <c r="A21" s="2" t="s">
        <v>32</v>
      </c>
      <c r="B21" s="3">
        <v>70.400000000000006</v>
      </c>
      <c r="C21" s="3">
        <v>41.500000000000007</v>
      </c>
      <c r="D21" s="3">
        <v>37.900000000000006</v>
      </c>
      <c r="E21" s="6">
        <v>19.300000000000004</v>
      </c>
      <c r="F21" s="3">
        <v>216.5</v>
      </c>
      <c r="G21" s="3">
        <v>208.4</v>
      </c>
      <c r="H21" s="3">
        <v>205.70000000000002</v>
      </c>
      <c r="I21" s="3">
        <v>199.20000000000002</v>
      </c>
      <c r="K21" s="7">
        <v>42</v>
      </c>
      <c r="M21" s="2" t="s">
        <v>32</v>
      </c>
      <c r="N21" s="9">
        <f t="shared" si="20"/>
        <v>2956.8</v>
      </c>
      <c r="O21" s="9">
        <f t="shared" si="21"/>
        <v>1743.0000000000002</v>
      </c>
      <c r="P21" s="9">
        <f t="shared" si="22"/>
        <v>1591.8000000000002</v>
      </c>
      <c r="Q21" s="9">
        <f t="shared" si="23"/>
        <v>810.60000000000014</v>
      </c>
      <c r="R21" s="9">
        <f t="shared" si="24"/>
        <v>9093</v>
      </c>
      <c r="S21" s="9">
        <f t="shared" si="25"/>
        <v>8752.8000000000011</v>
      </c>
      <c r="T21" s="9">
        <f t="shared" si="26"/>
        <v>8639.4000000000015</v>
      </c>
      <c r="U21" s="9">
        <f t="shared" si="27"/>
        <v>8366.4000000000015</v>
      </c>
      <c r="W21" s="2" t="s">
        <v>32</v>
      </c>
      <c r="X21" s="15">
        <f t="shared" si="1"/>
        <v>810.60000000000014</v>
      </c>
      <c r="Y21" s="15">
        <f t="shared" si="2"/>
        <v>9093</v>
      </c>
      <c r="Z21" s="15">
        <f t="shared" si="3"/>
        <v>8752.8000000000011</v>
      </c>
      <c r="AA21" s="15">
        <f t="shared" si="4"/>
        <v>8639.4000000000015</v>
      </c>
      <c r="AB21" s="15">
        <f t="shared" si="5"/>
        <v>8366.4000000000015</v>
      </c>
      <c r="AC21" s="16">
        <f t="shared" si="13"/>
        <v>7132.4400000000005</v>
      </c>
      <c r="AF21" s="2" t="s">
        <v>32</v>
      </c>
      <c r="AG21" s="30">
        <f t="shared" si="14"/>
        <v>139.03945111492283</v>
      </c>
      <c r="AH21" s="30">
        <f t="shared" si="15"/>
        <v>1559.6912521440822</v>
      </c>
      <c r="AI21" s="30">
        <f t="shared" si="16"/>
        <v>1501.3379073756435</v>
      </c>
      <c r="AJ21" s="30">
        <f t="shared" si="17"/>
        <v>1481.8867924528304</v>
      </c>
      <c r="AK21" s="30">
        <f t="shared" si="18"/>
        <v>1435.0600343053175</v>
      </c>
      <c r="AL21" s="34">
        <f t="shared" si="19"/>
        <v>1223.4030874785592</v>
      </c>
    </row>
    <row r="22" spans="1:38" x14ac:dyDescent="0.3">
      <c r="A22" s="2" t="s">
        <v>33</v>
      </c>
      <c r="B22" s="3">
        <v>239.6</v>
      </c>
      <c r="C22" s="3">
        <v>180</v>
      </c>
      <c r="D22" s="3">
        <v>175.8</v>
      </c>
      <c r="E22" s="6">
        <v>158.20000000000002</v>
      </c>
      <c r="F22" s="3">
        <v>158.20000000000002</v>
      </c>
      <c r="G22" s="3">
        <v>233.40000000000003</v>
      </c>
      <c r="H22" s="3">
        <v>233.40000000000003</v>
      </c>
      <c r="I22" s="3">
        <v>219.80000000000004</v>
      </c>
      <c r="K22" s="7">
        <v>59</v>
      </c>
      <c r="M22" s="2" t="s">
        <v>33</v>
      </c>
      <c r="N22" s="9">
        <f t="shared" si="20"/>
        <v>14136.4</v>
      </c>
      <c r="O22" s="9">
        <f t="shared" si="21"/>
        <v>10620</v>
      </c>
      <c r="P22" s="9">
        <f t="shared" si="22"/>
        <v>10372.200000000001</v>
      </c>
      <c r="Q22" s="9">
        <f t="shared" si="23"/>
        <v>9333.8000000000011</v>
      </c>
      <c r="R22" s="9">
        <f t="shared" si="24"/>
        <v>9333.8000000000011</v>
      </c>
      <c r="S22" s="9">
        <f t="shared" si="25"/>
        <v>13770.600000000002</v>
      </c>
      <c r="T22" s="9">
        <f t="shared" si="26"/>
        <v>13770.600000000002</v>
      </c>
      <c r="U22" s="9">
        <f t="shared" si="27"/>
        <v>12968.200000000003</v>
      </c>
      <c r="W22" s="2" t="s">
        <v>33</v>
      </c>
      <c r="X22" s="15">
        <f t="shared" si="1"/>
        <v>9333.8000000000011</v>
      </c>
      <c r="Y22" s="15">
        <f t="shared" si="2"/>
        <v>9333.8000000000011</v>
      </c>
      <c r="Z22" s="15">
        <f t="shared" si="3"/>
        <v>13770.600000000002</v>
      </c>
      <c r="AA22" s="15">
        <f t="shared" si="4"/>
        <v>13770.600000000002</v>
      </c>
      <c r="AB22" s="15">
        <f t="shared" si="5"/>
        <v>12968.200000000003</v>
      </c>
      <c r="AC22" s="16">
        <f t="shared" si="13"/>
        <v>11835.400000000001</v>
      </c>
      <c r="AF22" s="2" t="s">
        <v>33</v>
      </c>
      <c r="AG22" s="30">
        <f t="shared" si="14"/>
        <v>1600.9948542024015</v>
      </c>
      <c r="AH22" s="30">
        <f t="shared" si="15"/>
        <v>1600.9948542024015</v>
      </c>
      <c r="AI22" s="30">
        <f t="shared" si="16"/>
        <v>2362.0240137221272</v>
      </c>
      <c r="AJ22" s="30">
        <f t="shared" si="17"/>
        <v>2362.0240137221272</v>
      </c>
      <c r="AK22" s="30">
        <f t="shared" si="18"/>
        <v>2224.3910806174963</v>
      </c>
      <c r="AL22" s="34">
        <f t="shared" si="19"/>
        <v>2030.0857632933107</v>
      </c>
    </row>
    <row r="23" spans="1:38" x14ac:dyDescent="0.3">
      <c r="A23" s="2" t="s">
        <v>34</v>
      </c>
      <c r="B23" s="3">
        <v>3782</v>
      </c>
      <c r="C23" s="3">
        <v>3437</v>
      </c>
      <c r="D23" s="3">
        <v>3437</v>
      </c>
      <c r="E23" s="6">
        <v>3285</v>
      </c>
      <c r="F23" s="3">
        <v>4353</v>
      </c>
      <c r="G23" s="3">
        <v>1953</v>
      </c>
      <c r="H23" s="3">
        <v>1953</v>
      </c>
      <c r="I23" s="3">
        <v>1519</v>
      </c>
      <c r="K23" s="7">
        <v>3.63</v>
      </c>
      <c r="M23" s="2" t="s">
        <v>34</v>
      </c>
      <c r="N23" s="9">
        <f t="shared" si="20"/>
        <v>13728.66</v>
      </c>
      <c r="O23" s="9">
        <f t="shared" si="21"/>
        <v>12476.31</v>
      </c>
      <c r="P23" s="9">
        <f t="shared" si="22"/>
        <v>12476.31</v>
      </c>
      <c r="Q23" s="9">
        <f t="shared" si="23"/>
        <v>11924.55</v>
      </c>
      <c r="R23" s="9">
        <f t="shared" si="24"/>
        <v>15801.39</v>
      </c>
      <c r="S23" s="9">
        <f t="shared" si="25"/>
        <v>7089.3899999999994</v>
      </c>
      <c r="T23" s="9">
        <f t="shared" si="26"/>
        <v>7089.3899999999994</v>
      </c>
      <c r="U23" s="9">
        <f t="shared" si="27"/>
        <v>5513.97</v>
      </c>
      <c r="W23" s="2" t="s">
        <v>34</v>
      </c>
      <c r="X23" s="15">
        <f t="shared" si="1"/>
        <v>11924.55</v>
      </c>
      <c r="Y23" s="15">
        <f t="shared" si="2"/>
        <v>15801.39</v>
      </c>
      <c r="Z23" s="15">
        <f t="shared" si="3"/>
        <v>7089.3899999999994</v>
      </c>
      <c r="AA23" s="15">
        <f t="shared" si="4"/>
        <v>7089.3899999999994</v>
      </c>
      <c r="AB23" s="15">
        <f t="shared" si="5"/>
        <v>5513.97</v>
      </c>
      <c r="AC23" s="16">
        <f t="shared" si="13"/>
        <v>9483.7380000000012</v>
      </c>
      <c r="AF23" s="2" t="s">
        <v>34</v>
      </c>
      <c r="AG23" s="30">
        <f t="shared" si="14"/>
        <v>2045.3773584905659</v>
      </c>
      <c r="AH23" s="30">
        <f t="shared" si="15"/>
        <v>2710.3584905660377</v>
      </c>
      <c r="AI23" s="30">
        <f t="shared" si="16"/>
        <v>1216.0188679245282</v>
      </c>
      <c r="AJ23" s="30">
        <f t="shared" si="17"/>
        <v>1216.0188679245282</v>
      </c>
      <c r="AK23" s="30">
        <f t="shared" si="18"/>
        <v>945.79245283018872</v>
      </c>
      <c r="AL23" s="34">
        <f t="shared" si="19"/>
        <v>1626.7132075471698</v>
      </c>
    </row>
    <row r="24" spans="1:38" x14ac:dyDescent="0.3">
      <c r="A24" s="2" t="s">
        <v>35</v>
      </c>
      <c r="B24" s="3">
        <v>16036</v>
      </c>
      <c r="C24" s="3">
        <v>14268</v>
      </c>
      <c r="D24" s="3">
        <v>13887</v>
      </c>
      <c r="E24" s="6">
        <v>1967</v>
      </c>
      <c r="F24" s="3">
        <v>23162</v>
      </c>
      <c r="G24" s="3">
        <v>19419</v>
      </c>
      <c r="H24" s="3">
        <v>17505</v>
      </c>
      <c r="I24" s="3">
        <v>11267</v>
      </c>
      <c r="K24" s="7">
        <v>0.21</v>
      </c>
      <c r="M24" s="2" t="s">
        <v>35</v>
      </c>
      <c r="N24" s="9">
        <f t="shared" si="20"/>
        <v>3367.56</v>
      </c>
      <c r="O24" s="9">
        <f t="shared" si="21"/>
        <v>2996.2799999999997</v>
      </c>
      <c r="P24" s="9">
        <f t="shared" si="22"/>
        <v>2916.27</v>
      </c>
      <c r="Q24" s="9">
        <f t="shared" si="23"/>
        <v>413.07</v>
      </c>
      <c r="R24" s="9">
        <f t="shared" si="24"/>
        <v>4864.0199999999995</v>
      </c>
      <c r="S24" s="9">
        <f t="shared" si="25"/>
        <v>4077.99</v>
      </c>
      <c r="T24" s="9">
        <f t="shared" si="26"/>
        <v>3676.0499999999997</v>
      </c>
      <c r="U24" s="9">
        <f t="shared" si="27"/>
        <v>2366.0699999999997</v>
      </c>
      <c r="W24" s="2" t="s">
        <v>35</v>
      </c>
      <c r="X24" s="15">
        <f t="shared" si="1"/>
        <v>413.07</v>
      </c>
      <c r="Y24" s="15">
        <f t="shared" si="2"/>
        <v>4864.0199999999995</v>
      </c>
      <c r="Z24" s="15">
        <f t="shared" si="3"/>
        <v>4077.99</v>
      </c>
      <c r="AA24" s="15">
        <f t="shared" si="4"/>
        <v>3676.0499999999997</v>
      </c>
      <c r="AB24" s="15">
        <f t="shared" si="5"/>
        <v>2366.0699999999997</v>
      </c>
      <c r="AC24" s="16">
        <f t="shared" si="13"/>
        <v>3079.4399999999996</v>
      </c>
      <c r="AF24" s="2" t="s">
        <v>35</v>
      </c>
      <c r="AG24" s="30">
        <f t="shared" si="14"/>
        <v>70.852487135505996</v>
      </c>
      <c r="AH24" s="30">
        <f t="shared" si="15"/>
        <v>834.30874785591755</v>
      </c>
      <c r="AI24" s="30">
        <f t="shared" si="16"/>
        <v>699.48370497427095</v>
      </c>
      <c r="AJ24" s="30">
        <f t="shared" si="17"/>
        <v>630.54030874785587</v>
      </c>
      <c r="AK24" s="30">
        <f t="shared" si="18"/>
        <v>405.8439108061749</v>
      </c>
      <c r="AL24" s="34">
        <f t="shared" si="19"/>
        <v>528.20583190394495</v>
      </c>
    </row>
    <row r="25" spans="1:38" x14ac:dyDescent="0.3">
      <c r="A25" s="2" t="s">
        <v>36</v>
      </c>
      <c r="B25" s="3">
        <v>32417</v>
      </c>
      <c r="C25" s="3">
        <v>27970</v>
      </c>
      <c r="D25" s="3">
        <v>27710</v>
      </c>
      <c r="E25" s="6">
        <v>5570</v>
      </c>
      <c r="F25" s="3">
        <v>34760</v>
      </c>
      <c r="G25" s="3">
        <v>29742</v>
      </c>
      <c r="H25" s="3">
        <v>97344</v>
      </c>
      <c r="I25" s="3">
        <v>159251</v>
      </c>
      <c r="K25" s="7">
        <v>0.21</v>
      </c>
      <c r="M25" s="2" t="s">
        <v>36</v>
      </c>
      <c r="N25" s="9">
        <f t="shared" si="20"/>
        <v>6807.57</v>
      </c>
      <c r="O25" s="9">
        <f t="shared" si="21"/>
        <v>5873.7</v>
      </c>
      <c r="P25" s="9">
        <f t="shared" si="22"/>
        <v>5819.0999999999995</v>
      </c>
      <c r="Q25" s="9">
        <f t="shared" si="23"/>
        <v>1169.7</v>
      </c>
      <c r="R25" s="9">
        <f t="shared" si="24"/>
        <v>7299.5999999999995</v>
      </c>
      <c r="S25" s="9">
        <f t="shared" si="25"/>
        <v>6245.82</v>
      </c>
      <c r="T25" s="9">
        <f t="shared" si="26"/>
        <v>20442.239999999998</v>
      </c>
      <c r="U25" s="9">
        <f t="shared" si="27"/>
        <v>33442.71</v>
      </c>
      <c r="W25" s="2" t="s">
        <v>36</v>
      </c>
      <c r="X25" s="15">
        <f t="shared" si="1"/>
        <v>1169.7</v>
      </c>
      <c r="Y25" s="15">
        <f t="shared" si="2"/>
        <v>7299.5999999999995</v>
      </c>
      <c r="Z25" s="15">
        <f t="shared" si="3"/>
        <v>6245.82</v>
      </c>
      <c r="AA25" s="15">
        <f t="shared" si="4"/>
        <v>20442.239999999998</v>
      </c>
      <c r="AB25" s="15">
        <f t="shared" si="5"/>
        <v>33442.71</v>
      </c>
      <c r="AC25" s="16">
        <f t="shared" si="13"/>
        <v>13720.014000000001</v>
      </c>
      <c r="AF25" s="2" t="s">
        <v>36</v>
      </c>
      <c r="AG25" s="30">
        <f t="shared" si="14"/>
        <v>200.63464837049744</v>
      </c>
      <c r="AH25" s="30">
        <f t="shared" si="15"/>
        <v>1252.075471698113</v>
      </c>
      <c r="AI25" s="30">
        <f t="shared" si="16"/>
        <v>1071.3241852487135</v>
      </c>
      <c r="AJ25" s="30">
        <f t="shared" si="17"/>
        <v>3506.3876500857627</v>
      </c>
      <c r="AK25" s="30">
        <f t="shared" si="18"/>
        <v>5736.3138936535161</v>
      </c>
      <c r="AL25" s="34">
        <f t="shared" si="19"/>
        <v>2353.3471698113203</v>
      </c>
    </row>
    <row r="26" spans="1:38" x14ac:dyDescent="0.3">
      <c r="A26" s="2" t="s">
        <v>37</v>
      </c>
      <c r="B26" s="3">
        <v>833.2</v>
      </c>
      <c r="C26" s="3">
        <v>765.30000000000007</v>
      </c>
      <c r="D26" s="3">
        <v>753.40000000000009</v>
      </c>
      <c r="E26" s="6">
        <v>529.70000000000005</v>
      </c>
      <c r="F26" s="3">
        <v>462.20000000000005</v>
      </c>
      <c r="G26" s="3">
        <v>413.70000000000005</v>
      </c>
      <c r="H26" s="3">
        <v>364.40000000000003</v>
      </c>
      <c r="I26" s="3">
        <v>255.10000000000002</v>
      </c>
      <c r="K26" s="7">
        <v>2.5</v>
      </c>
      <c r="M26" s="2" t="s">
        <v>37</v>
      </c>
      <c r="N26" s="9">
        <f t="shared" si="20"/>
        <v>2083</v>
      </c>
      <c r="O26" s="9">
        <f t="shared" si="21"/>
        <v>1913.2500000000002</v>
      </c>
      <c r="P26" s="9">
        <f t="shared" si="22"/>
        <v>1883.5000000000002</v>
      </c>
      <c r="Q26" s="9">
        <f t="shared" si="23"/>
        <v>1324.25</v>
      </c>
      <c r="R26" s="9">
        <f t="shared" si="24"/>
        <v>1155.5</v>
      </c>
      <c r="S26" s="9">
        <f t="shared" si="25"/>
        <v>1034.25</v>
      </c>
      <c r="T26" s="9">
        <f t="shared" si="26"/>
        <v>911.00000000000011</v>
      </c>
      <c r="U26" s="9">
        <f t="shared" si="27"/>
        <v>637.75</v>
      </c>
      <c r="W26" s="2" t="s">
        <v>37</v>
      </c>
      <c r="X26" s="15">
        <f t="shared" si="1"/>
        <v>1324.25</v>
      </c>
      <c r="Y26" s="15">
        <f t="shared" si="2"/>
        <v>1155.5</v>
      </c>
      <c r="Z26" s="15">
        <f t="shared" si="3"/>
        <v>1034.25</v>
      </c>
      <c r="AA26" s="15">
        <f t="shared" si="4"/>
        <v>911.00000000000011</v>
      </c>
      <c r="AB26" s="15">
        <f t="shared" si="5"/>
        <v>637.75</v>
      </c>
      <c r="AC26" s="16">
        <f t="shared" si="13"/>
        <v>1012.55</v>
      </c>
      <c r="AF26" s="2" t="s">
        <v>37</v>
      </c>
      <c r="AG26" s="30">
        <f t="shared" si="14"/>
        <v>227.14408233276157</v>
      </c>
      <c r="AH26" s="30">
        <f t="shared" si="15"/>
        <v>198.19897084048029</v>
      </c>
      <c r="AI26" s="30">
        <f t="shared" si="16"/>
        <v>177.40137221269296</v>
      </c>
      <c r="AJ26" s="30">
        <f t="shared" si="17"/>
        <v>156.26072041166381</v>
      </c>
      <c r="AK26" s="30">
        <f t="shared" si="18"/>
        <v>109.39108061749572</v>
      </c>
      <c r="AL26" s="34">
        <f t="shared" si="19"/>
        <v>173.67924528301887</v>
      </c>
    </row>
    <row r="27" spans="1:38" x14ac:dyDescent="0.3">
      <c r="A27" s="2" t="s">
        <v>38</v>
      </c>
      <c r="B27" s="3">
        <v>20685</v>
      </c>
      <c r="C27" s="3">
        <v>20194</v>
      </c>
      <c r="D27" s="3">
        <v>20073</v>
      </c>
      <c r="E27" s="6">
        <v>16139</v>
      </c>
      <c r="F27" s="3">
        <v>14069</v>
      </c>
      <c r="G27" s="3">
        <v>12234</v>
      </c>
      <c r="H27" s="3">
        <v>11330</v>
      </c>
      <c r="I27" s="3">
        <v>7157</v>
      </c>
      <c r="K27" s="7">
        <v>0.21</v>
      </c>
      <c r="M27" s="2" t="s">
        <v>38</v>
      </c>
      <c r="N27" s="9">
        <f t="shared" si="20"/>
        <v>4343.8499999999995</v>
      </c>
      <c r="O27" s="9">
        <f t="shared" si="21"/>
        <v>4240.74</v>
      </c>
      <c r="P27" s="9">
        <f t="shared" si="22"/>
        <v>4215.33</v>
      </c>
      <c r="Q27" s="9">
        <f t="shared" si="23"/>
        <v>3389.19</v>
      </c>
      <c r="R27" s="9">
        <f t="shared" si="24"/>
        <v>2954.49</v>
      </c>
      <c r="S27" s="9">
        <f t="shared" si="25"/>
        <v>2569.14</v>
      </c>
      <c r="T27" s="9">
        <f t="shared" si="26"/>
        <v>2379.2999999999997</v>
      </c>
      <c r="U27" s="9">
        <f t="shared" si="27"/>
        <v>1502.97</v>
      </c>
      <c r="W27" s="2" t="s">
        <v>38</v>
      </c>
      <c r="X27" s="15">
        <f t="shared" si="1"/>
        <v>3389.19</v>
      </c>
      <c r="Y27" s="15">
        <f t="shared" si="2"/>
        <v>2954.49</v>
      </c>
      <c r="Z27" s="15">
        <f t="shared" si="3"/>
        <v>2569.14</v>
      </c>
      <c r="AA27" s="15">
        <f t="shared" si="4"/>
        <v>2379.2999999999997</v>
      </c>
      <c r="AB27" s="15">
        <f t="shared" si="5"/>
        <v>1502.97</v>
      </c>
      <c r="AC27" s="16">
        <f t="shared" si="13"/>
        <v>2559.0179999999996</v>
      </c>
      <c r="AF27" s="2" t="s">
        <v>38</v>
      </c>
      <c r="AG27" s="30">
        <f t="shared" si="14"/>
        <v>581.33619210977702</v>
      </c>
      <c r="AH27" s="30">
        <f t="shared" si="15"/>
        <v>506.77358490566036</v>
      </c>
      <c r="AI27" s="30">
        <f t="shared" si="16"/>
        <v>440.6758147512864</v>
      </c>
      <c r="AJ27" s="30">
        <f t="shared" si="17"/>
        <v>408.11320754716974</v>
      </c>
      <c r="AK27" s="30">
        <f t="shared" si="18"/>
        <v>257.7993138936535</v>
      </c>
      <c r="AL27" s="34">
        <f t="shared" si="19"/>
        <v>438.9396226415094</v>
      </c>
    </row>
    <row r="28" spans="1:38" x14ac:dyDescent="0.3">
      <c r="A28" s="2" t="s">
        <v>39</v>
      </c>
      <c r="B28" s="3">
        <v>94829</v>
      </c>
      <c r="C28" s="3">
        <v>90604</v>
      </c>
      <c r="D28" s="3">
        <v>89601</v>
      </c>
      <c r="E28" s="6">
        <v>68138</v>
      </c>
      <c r="F28" s="3">
        <v>60660</v>
      </c>
      <c r="G28" s="3">
        <v>56276</v>
      </c>
      <c r="H28" s="3">
        <v>51661</v>
      </c>
      <c r="I28" s="3">
        <v>41198</v>
      </c>
      <c r="K28" s="7">
        <v>7.0000000000000007E-2</v>
      </c>
      <c r="M28" s="2" t="s">
        <v>39</v>
      </c>
      <c r="N28" s="9">
        <f t="shared" si="20"/>
        <v>6638.0300000000007</v>
      </c>
      <c r="O28" s="9">
        <f t="shared" si="21"/>
        <v>6342.2800000000007</v>
      </c>
      <c r="P28" s="9">
        <f t="shared" si="22"/>
        <v>6272.0700000000006</v>
      </c>
      <c r="Q28" s="9">
        <f t="shared" si="23"/>
        <v>4769.6600000000008</v>
      </c>
      <c r="R28" s="9">
        <f t="shared" si="24"/>
        <v>4246.2000000000007</v>
      </c>
      <c r="S28" s="9">
        <f t="shared" si="25"/>
        <v>3939.32</v>
      </c>
      <c r="T28" s="9">
        <f t="shared" si="26"/>
        <v>3616.2700000000004</v>
      </c>
      <c r="U28" s="9">
        <f t="shared" si="27"/>
        <v>2883.86</v>
      </c>
      <c r="W28" s="2" t="s">
        <v>39</v>
      </c>
      <c r="X28" s="15">
        <f t="shared" si="1"/>
        <v>4769.6600000000008</v>
      </c>
      <c r="Y28" s="15">
        <f t="shared" si="2"/>
        <v>4246.2000000000007</v>
      </c>
      <c r="Z28" s="15">
        <f t="shared" si="3"/>
        <v>3939.32</v>
      </c>
      <c r="AA28" s="15">
        <f t="shared" si="4"/>
        <v>3616.2700000000004</v>
      </c>
      <c r="AB28" s="15">
        <f t="shared" si="5"/>
        <v>2883.86</v>
      </c>
      <c r="AC28" s="16">
        <f t="shared" si="13"/>
        <v>3891.0620000000004</v>
      </c>
      <c r="AF28" s="2" t="s">
        <v>39</v>
      </c>
      <c r="AG28" s="30">
        <f t="shared" si="14"/>
        <v>818.12349914236722</v>
      </c>
      <c r="AH28" s="30">
        <f t="shared" si="15"/>
        <v>728.33619210977713</v>
      </c>
      <c r="AI28" s="30">
        <f t="shared" si="16"/>
        <v>675.69811320754718</v>
      </c>
      <c r="AJ28" s="30">
        <f t="shared" si="17"/>
        <v>620.28644939965704</v>
      </c>
      <c r="AK28" s="30">
        <f t="shared" si="18"/>
        <v>494.65866209262435</v>
      </c>
      <c r="AL28" s="34">
        <f t="shared" si="19"/>
        <v>667.42058319039461</v>
      </c>
    </row>
    <row r="29" spans="1:38" ht="15" thickBot="1" x14ac:dyDescent="0.35">
      <c r="A29" s="2" t="s">
        <v>40</v>
      </c>
      <c r="B29" s="3">
        <v>100202</v>
      </c>
      <c r="C29" s="3">
        <v>96032</v>
      </c>
      <c r="D29" s="3">
        <v>94706</v>
      </c>
      <c r="E29" s="6">
        <v>71929</v>
      </c>
      <c r="F29" s="3">
        <v>63649</v>
      </c>
      <c r="G29" s="3">
        <v>59651</v>
      </c>
      <c r="H29" s="3">
        <v>55446</v>
      </c>
      <c r="I29" s="3">
        <v>47737</v>
      </c>
      <c r="K29" s="7">
        <v>7.0000000000000007E-2</v>
      </c>
      <c r="M29" s="2" t="s">
        <v>40</v>
      </c>
      <c r="N29" s="9">
        <f t="shared" si="20"/>
        <v>7014.14</v>
      </c>
      <c r="O29" s="9">
        <f t="shared" si="21"/>
        <v>6722.2400000000007</v>
      </c>
      <c r="P29" s="9">
        <f t="shared" si="22"/>
        <v>6629.420000000001</v>
      </c>
      <c r="Q29" s="9">
        <f t="shared" si="23"/>
        <v>5035.0300000000007</v>
      </c>
      <c r="R29" s="9">
        <f t="shared" si="24"/>
        <v>4455.43</v>
      </c>
      <c r="S29" s="9">
        <f t="shared" si="25"/>
        <v>4175.5700000000006</v>
      </c>
      <c r="T29" s="9">
        <f t="shared" si="26"/>
        <v>3881.2200000000003</v>
      </c>
      <c r="U29" s="9">
        <f t="shared" si="27"/>
        <v>3341.59</v>
      </c>
      <c r="W29" s="2" t="s">
        <v>40</v>
      </c>
      <c r="X29" s="15">
        <f t="shared" si="1"/>
        <v>5035.0300000000007</v>
      </c>
      <c r="Y29" s="15">
        <f t="shared" si="2"/>
        <v>4455.43</v>
      </c>
      <c r="Z29" s="15">
        <f t="shared" si="3"/>
        <v>4175.5700000000006</v>
      </c>
      <c r="AA29" s="15">
        <f t="shared" si="4"/>
        <v>3881.2200000000003</v>
      </c>
      <c r="AB29" s="15">
        <f t="shared" si="5"/>
        <v>3341.59</v>
      </c>
      <c r="AC29" s="16">
        <f t="shared" si="13"/>
        <v>4177.7680000000009</v>
      </c>
      <c r="AD29" s="17">
        <f>SUM(AC4:AC29)</f>
        <v>598053.80180000013</v>
      </c>
      <c r="AF29" s="2" t="s">
        <v>40</v>
      </c>
      <c r="AG29" s="30">
        <f t="shared" si="14"/>
        <v>863.64150943396237</v>
      </c>
      <c r="AH29" s="30">
        <f t="shared" si="15"/>
        <v>764.22469982847349</v>
      </c>
      <c r="AI29" s="30">
        <f t="shared" si="16"/>
        <v>716.22126929674107</v>
      </c>
      <c r="AJ29" s="30">
        <f t="shared" si="17"/>
        <v>665.73241852487138</v>
      </c>
      <c r="AK29" s="30">
        <f t="shared" si="18"/>
        <v>573.17152658662098</v>
      </c>
      <c r="AL29" s="34">
        <f t="shared" si="19"/>
        <v>716.59828473413381</v>
      </c>
    </row>
    <row r="30" spans="1:38" ht="21.6" thickBot="1" x14ac:dyDescent="0.45">
      <c r="A30" s="51" t="s">
        <v>41</v>
      </c>
      <c r="B30" s="52"/>
      <c r="C30" s="52"/>
      <c r="D30" s="52"/>
      <c r="E30" s="52"/>
      <c r="F30" s="52"/>
      <c r="G30" s="52"/>
      <c r="H30" s="52"/>
      <c r="I30" s="53"/>
      <c r="M30" s="51" t="s">
        <v>41</v>
      </c>
      <c r="N30" s="52"/>
      <c r="O30" s="52"/>
      <c r="P30" s="52"/>
      <c r="Q30" s="52"/>
      <c r="R30" s="52"/>
      <c r="S30" s="52"/>
      <c r="T30" s="52"/>
      <c r="U30" s="53"/>
      <c r="X30" s="44" t="s">
        <v>42</v>
      </c>
      <c r="Y30" s="45"/>
      <c r="Z30" s="45"/>
      <c r="AA30" s="45"/>
      <c r="AB30" s="45"/>
      <c r="AC30" s="14"/>
      <c r="AG30" s="46" t="s">
        <v>42</v>
      </c>
      <c r="AH30" s="47"/>
      <c r="AI30" s="47"/>
      <c r="AJ30" s="47"/>
      <c r="AK30" s="47"/>
      <c r="AL30" s="34"/>
    </row>
    <row r="31" spans="1:38" x14ac:dyDescent="0.3">
      <c r="A31" s="4" t="s">
        <v>4</v>
      </c>
      <c r="B31" s="5" t="s">
        <v>5</v>
      </c>
      <c r="C31" s="5" t="s">
        <v>6</v>
      </c>
      <c r="D31" s="5" t="s">
        <v>7</v>
      </c>
      <c r="E31" s="5" t="s">
        <v>8</v>
      </c>
      <c r="F31" s="5" t="s">
        <v>9</v>
      </c>
      <c r="G31" s="5" t="s">
        <v>10</v>
      </c>
      <c r="H31" s="5" t="s">
        <v>11</v>
      </c>
      <c r="I31" s="5" t="s">
        <v>12</v>
      </c>
      <c r="M31" s="4" t="s">
        <v>4</v>
      </c>
      <c r="N31" s="5" t="s">
        <v>5</v>
      </c>
      <c r="O31" s="5" t="s">
        <v>6</v>
      </c>
      <c r="P31" s="5" t="s">
        <v>7</v>
      </c>
      <c r="Q31" s="5" t="s">
        <v>8</v>
      </c>
      <c r="R31" s="5" t="s">
        <v>9</v>
      </c>
      <c r="S31" s="5" t="s">
        <v>10</v>
      </c>
      <c r="T31" s="5" t="s">
        <v>11</v>
      </c>
      <c r="U31" s="5" t="s">
        <v>12</v>
      </c>
      <c r="W31" s="4" t="s">
        <v>4</v>
      </c>
      <c r="X31" s="13" t="s">
        <v>8</v>
      </c>
      <c r="Y31" s="5" t="s">
        <v>9</v>
      </c>
      <c r="Z31" s="5" t="s">
        <v>10</v>
      </c>
      <c r="AA31" s="5" t="s">
        <v>11</v>
      </c>
      <c r="AB31" s="10" t="s">
        <v>12</v>
      </c>
      <c r="AC31" s="11" t="s">
        <v>14</v>
      </c>
      <c r="AF31" s="4" t="s">
        <v>4</v>
      </c>
      <c r="AG31" s="31" t="s">
        <v>8</v>
      </c>
      <c r="AH31" s="32" t="s">
        <v>9</v>
      </c>
      <c r="AI31" s="32" t="s">
        <v>10</v>
      </c>
      <c r="AJ31" s="32" t="s">
        <v>11</v>
      </c>
      <c r="AK31" s="33" t="s">
        <v>12</v>
      </c>
      <c r="AL31" s="35" t="s">
        <v>14</v>
      </c>
    </row>
    <row r="32" spans="1:38" x14ac:dyDescent="0.3">
      <c r="A32" s="1" t="s">
        <v>15</v>
      </c>
      <c r="B32" s="3">
        <v>11797.3</v>
      </c>
      <c r="C32" s="3">
        <v>13478.5</v>
      </c>
      <c r="D32" s="3">
        <v>13078.9</v>
      </c>
      <c r="E32" s="6">
        <v>9450.2999999999993</v>
      </c>
      <c r="F32" s="3">
        <v>7921.4999999999991</v>
      </c>
      <c r="G32" s="3">
        <v>6108.9999999999991</v>
      </c>
      <c r="H32" s="3">
        <v>12136.1</v>
      </c>
      <c r="I32" s="3">
        <v>15056.399999999998</v>
      </c>
      <c r="M32" s="1" t="s">
        <v>15</v>
      </c>
      <c r="N32" s="9">
        <f>B32*$K4</f>
        <v>68778.258999999991</v>
      </c>
      <c r="O32" s="9">
        <f t="shared" ref="O32:U32" si="28">C32*$K4</f>
        <v>78579.654999999999</v>
      </c>
      <c r="P32" s="9">
        <f t="shared" si="28"/>
        <v>76249.986999999994</v>
      </c>
      <c r="Q32" s="9">
        <f t="shared" si="28"/>
        <v>55095.248999999996</v>
      </c>
      <c r="R32" s="9">
        <f t="shared" si="28"/>
        <v>46182.344999999994</v>
      </c>
      <c r="S32" s="9">
        <f t="shared" si="28"/>
        <v>35615.469999999994</v>
      </c>
      <c r="T32" s="9">
        <f t="shared" si="28"/>
        <v>70753.463000000003</v>
      </c>
      <c r="U32" s="9">
        <f t="shared" si="28"/>
        <v>87778.811999999991</v>
      </c>
      <c r="W32" s="1" t="s">
        <v>15</v>
      </c>
      <c r="X32" s="15">
        <f t="shared" ref="X32:X47" si="29">Q32</f>
        <v>55095.248999999996</v>
      </c>
      <c r="Y32" s="15">
        <f t="shared" ref="Y32:Y47" si="30">R32</f>
        <v>46182.344999999994</v>
      </c>
      <c r="Z32" s="15">
        <f t="shared" ref="Z32:Z47" si="31">S32</f>
        <v>35615.469999999994</v>
      </c>
      <c r="AA32" s="15">
        <f t="shared" ref="AA32:AA47" si="32">T32</f>
        <v>70753.463000000003</v>
      </c>
      <c r="AB32" s="15">
        <f t="shared" ref="AB32:AB47" si="33">U32</f>
        <v>87778.811999999991</v>
      </c>
      <c r="AC32" s="16">
        <f>AVERAGEIF(X32:AB32,"&gt;0")</f>
        <v>59085.067799999997</v>
      </c>
      <c r="AF32" s="1" t="s">
        <v>15</v>
      </c>
      <c r="AG32" s="30">
        <f>X32/$K$4</f>
        <v>9450.2999999999993</v>
      </c>
      <c r="AH32" s="30">
        <f t="shared" ref="AH32:AH57" si="34">Y32/$K$4</f>
        <v>7921.4999999999991</v>
      </c>
      <c r="AI32" s="30">
        <f t="shared" ref="AI32:AI57" si="35">Z32/$K$4</f>
        <v>6108.9999999999991</v>
      </c>
      <c r="AJ32" s="30">
        <f t="shared" ref="AJ32:AJ57" si="36">AA32/$K$4</f>
        <v>12136.1</v>
      </c>
      <c r="AK32" s="30">
        <f t="shared" ref="AK32:AK57" si="37">AB32/$K$4</f>
        <v>15056.399999999998</v>
      </c>
      <c r="AL32" s="34">
        <f>AVERAGEIF(AG32:AK32,"&gt;0")</f>
        <v>10134.66</v>
      </c>
    </row>
    <row r="33" spans="1:38" x14ac:dyDescent="0.3">
      <c r="A33" s="1" t="s">
        <v>16</v>
      </c>
      <c r="B33" s="3">
        <v>1073.0999999999999</v>
      </c>
      <c r="C33" s="3">
        <v>625.19999999999993</v>
      </c>
      <c r="D33" s="3">
        <v>1135.9999999999998</v>
      </c>
      <c r="E33" s="6">
        <v>914.39999999999975</v>
      </c>
      <c r="F33" s="3">
        <v>851.49999999999977</v>
      </c>
      <c r="G33" s="3">
        <v>2224.6</v>
      </c>
      <c r="H33" s="3">
        <v>2195.4</v>
      </c>
      <c r="I33" s="3">
        <v>2087.3000000000002</v>
      </c>
      <c r="M33" s="1" t="s">
        <v>16</v>
      </c>
      <c r="N33" s="9">
        <f t="shared" ref="N33:N57" si="38">B33*$K5</f>
        <v>2317.8959999999997</v>
      </c>
      <c r="O33" s="9">
        <f t="shared" ref="O33:O57" si="39">C33*$K5</f>
        <v>1350.432</v>
      </c>
      <c r="P33" s="9">
        <f t="shared" ref="P33:P57" si="40">D33*$K5</f>
        <v>2453.7599999999998</v>
      </c>
      <c r="Q33" s="9">
        <f t="shared" ref="Q33:Q57" si="41">E33*$K5</f>
        <v>1975.1039999999996</v>
      </c>
      <c r="R33" s="9">
        <f t="shared" ref="R33:R57" si="42">F33*$K5</f>
        <v>1839.2399999999996</v>
      </c>
      <c r="S33" s="9">
        <f t="shared" ref="S33:S57" si="43">G33*$K5</f>
        <v>4805.1360000000004</v>
      </c>
      <c r="T33" s="9">
        <f t="shared" ref="T33:T57" si="44">H33*$K5</f>
        <v>4742.0640000000003</v>
      </c>
      <c r="U33" s="9">
        <f t="shared" ref="U33:U57" si="45">I33*$K5</f>
        <v>4508.5680000000011</v>
      </c>
      <c r="W33" s="1" t="s">
        <v>16</v>
      </c>
      <c r="X33" s="15">
        <f t="shared" si="29"/>
        <v>1975.1039999999996</v>
      </c>
      <c r="Y33" s="15">
        <f t="shared" si="30"/>
        <v>1839.2399999999996</v>
      </c>
      <c r="Z33" s="15">
        <f t="shared" si="31"/>
        <v>4805.1360000000004</v>
      </c>
      <c r="AA33" s="15">
        <f t="shared" si="32"/>
        <v>4742.0640000000003</v>
      </c>
      <c r="AB33" s="15">
        <f t="shared" si="33"/>
        <v>4508.5680000000011</v>
      </c>
      <c r="AC33" s="16">
        <f t="shared" ref="AC33:AC57" si="46">AVERAGEIF(X33:AB33,"&gt;0")</f>
        <v>3574.0224000000003</v>
      </c>
      <c r="AF33" s="1" t="s">
        <v>16</v>
      </c>
      <c r="AG33" s="30">
        <f t="shared" ref="AG33:AG57" si="47">X33/$K$4</f>
        <v>338.78284734133786</v>
      </c>
      <c r="AH33" s="30">
        <f t="shared" si="34"/>
        <v>315.47855917667232</v>
      </c>
      <c r="AI33" s="30">
        <f t="shared" si="35"/>
        <v>824.20857632933109</v>
      </c>
      <c r="AJ33" s="30">
        <f t="shared" si="36"/>
        <v>813.39005145797603</v>
      </c>
      <c r="AK33" s="30">
        <f t="shared" si="37"/>
        <v>773.33927958833635</v>
      </c>
      <c r="AL33" s="34">
        <f t="shared" ref="AL33:AL57" si="48">AVERAGEIF(AG33:AK33,"&gt;0")</f>
        <v>613.03986277873071</v>
      </c>
    </row>
    <row r="34" spans="1:38" x14ac:dyDescent="0.3">
      <c r="A34" s="1" t="s">
        <v>17</v>
      </c>
      <c r="B34" s="3">
        <v>610.4</v>
      </c>
      <c r="C34" s="3">
        <v>567.4</v>
      </c>
      <c r="D34" s="3">
        <v>550</v>
      </c>
      <c r="E34" s="6">
        <v>376.8</v>
      </c>
      <c r="F34" s="3">
        <v>329.1</v>
      </c>
      <c r="G34" s="3">
        <v>278.10000000000002</v>
      </c>
      <c r="H34" s="3">
        <v>242.40000000000003</v>
      </c>
      <c r="I34" s="3">
        <v>164.20000000000005</v>
      </c>
      <c r="M34" s="1" t="s">
        <v>17</v>
      </c>
      <c r="N34" s="9">
        <f t="shared" si="38"/>
        <v>1818.992</v>
      </c>
      <c r="O34" s="9">
        <f t="shared" si="39"/>
        <v>1690.8519999999999</v>
      </c>
      <c r="P34" s="9">
        <f t="shared" si="40"/>
        <v>1639</v>
      </c>
      <c r="Q34" s="9">
        <f t="shared" si="41"/>
        <v>1122.864</v>
      </c>
      <c r="R34" s="9">
        <f t="shared" si="42"/>
        <v>980.71800000000007</v>
      </c>
      <c r="S34" s="9">
        <f t="shared" si="43"/>
        <v>828.73800000000006</v>
      </c>
      <c r="T34" s="9">
        <f t="shared" si="44"/>
        <v>722.35200000000009</v>
      </c>
      <c r="U34" s="9">
        <f t="shared" si="45"/>
        <v>489.31600000000014</v>
      </c>
      <c r="W34" s="1" t="s">
        <v>17</v>
      </c>
      <c r="X34" s="15">
        <f t="shared" si="29"/>
        <v>1122.864</v>
      </c>
      <c r="Y34" s="15">
        <f t="shared" si="30"/>
        <v>980.71800000000007</v>
      </c>
      <c r="Z34" s="15">
        <f t="shared" si="31"/>
        <v>828.73800000000006</v>
      </c>
      <c r="AA34" s="15">
        <f t="shared" si="32"/>
        <v>722.35200000000009</v>
      </c>
      <c r="AB34" s="15">
        <f t="shared" si="33"/>
        <v>489.31600000000014</v>
      </c>
      <c r="AC34" s="16">
        <f t="shared" si="46"/>
        <v>828.7976000000001</v>
      </c>
      <c r="AF34" s="1" t="s">
        <v>17</v>
      </c>
      <c r="AG34" s="30">
        <f t="shared" si="47"/>
        <v>192.60102915951973</v>
      </c>
      <c r="AH34" s="30">
        <f t="shared" si="34"/>
        <v>168.21921097770155</v>
      </c>
      <c r="AI34" s="30">
        <f t="shared" si="35"/>
        <v>142.15060034305318</v>
      </c>
      <c r="AJ34" s="30">
        <f t="shared" si="36"/>
        <v>123.90257289879933</v>
      </c>
      <c r="AK34" s="30">
        <f t="shared" si="37"/>
        <v>83.93070325900517</v>
      </c>
      <c r="AL34" s="34">
        <f t="shared" si="48"/>
        <v>142.16082332761579</v>
      </c>
    </row>
    <row r="35" spans="1:38" x14ac:dyDescent="0.3">
      <c r="A35" s="1" t="s">
        <v>18</v>
      </c>
      <c r="B35" s="3">
        <v>2237.1999999999998</v>
      </c>
      <c r="C35" s="3">
        <v>4207.2</v>
      </c>
      <c r="D35" s="3">
        <v>6949.7</v>
      </c>
      <c r="E35" s="6">
        <v>5024.1000000000004</v>
      </c>
      <c r="F35" s="3">
        <v>3891.1000000000004</v>
      </c>
      <c r="G35" s="3">
        <v>2633.6000000000004</v>
      </c>
      <c r="H35" s="3">
        <v>8541.6</v>
      </c>
      <c r="I35" s="3">
        <v>10261.6</v>
      </c>
      <c r="M35" s="1" t="s">
        <v>18</v>
      </c>
      <c r="N35" s="9">
        <f t="shared" si="38"/>
        <v>7942.0599999999986</v>
      </c>
      <c r="O35" s="9">
        <f t="shared" si="39"/>
        <v>14935.56</v>
      </c>
      <c r="P35" s="9">
        <f t="shared" si="40"/>
        <v>24671.434999999998</v>
      </c>
      <c r="Q35" s="9">
        <f t="shared" si="41"/>
        <v>17835.555</v>
      </c>
      <c r="R35" s="9">
        <f t="shared" si="42"/>
        <v>13813.405000000001</v>
      </c>
      <c r="S35" s="9">
        <f t="shared" si="43"/>
        <v>9349.2800000000007</v>
      </c>
      <c r="T35" s="9">
        <f t="shared" si="44"/>
        <v>30322.68</v>
      </c>
      <c r="U35" s="9">
        <f t="shared" si="45"/>
        <v>36428.68</v>
      </c>
      <c r="W35" s="1" t="s">
        <v>18</v>
      </c>
      <c r="X35" s="15">
        <f t="shared" si="29"/>
        <v>17835.555</v>
      </c>
      <c r="Y35" s="15">
        <f t="shared" si="30"/>
        <v>13813.405000000001</v>
      </c>
      <c r="Z35" s="15">
        <f t="shared" si="31"/>
        <v>9349.2800000000007</v>
      </c>
      <c r="AA35" s="15">
        <f t="shared" si="32"/>
        <v>30322.68</v>
      </c>
      <c r="AB35" s="15">
        <f t="shared" si="33"/>
        <v>36428.68</v>
      </c>
      <c r="AC35" s="16">
        <f t="shared" si="46"/>
        <v>21549.920000000002</v>
      </c>
      <c r="AF35" s="1" t="s">
        <v>18</v>
      </c>
      <c r="AG35" s="30">
        <f t="shared" si="47"/>
        <v>3059.2718696397942</v>
      </c>
      <c r="AH35" s="30">
        <f t="shared" si="34"/>
        <v>2369.3662092624359</v>
      </c>
      <c r="AI35" s="30">
        <f t="shared" si="35"/>
        <v>1603.6500857632934</v>
      </c>
      <c r="AJ35" s="30">
        <f t="shared" si="36"/>
        <v>5201.1457975986277</v>
      </c>
      <c r="AK35" s="30">
        <f t="shared" si="37"/>
        <v>6248.4871355060031</v>
      </c>
      <c r="AL35" s="34">
        <f t="shared" si="48"/>
        <v>3696.384219554031</v>
      </c>
    </row>
    <row r="36" spans="1:38" x14ac:dyDescent="0.3">
      <c r="A36" s="1" t="s">
        <v>19</v>
      </c>
      <c r="B36" s="3">
        <v>124.60000000000002</v>
      </c>
      <c r="C36" s="3">
        <v>1764.6</v>
      </c>
      <c r="D36" s="3">
        <v>1738.1</v>
      </c>
      <c r="E36" s="6">
        <v>1438.3999999999999</v>
      </c>
      <c r="F36" s="3">
        <v>1171.6999999999998</v>
      </c>
      <c r="G36" s="3">
        <v>967.89999999999986</v>
      </c>
      <c r="H36" s="3">
        <v>2049.1999999999998</v>
      </c>
      <c r="I36" s="3">
        <v>1754.7999999999997</v>
      </c>
      <c r="M36" s="1" t="s">
        <v>19</v>
      </c>
      <c r="N36" s="9">
        <f t="shared" si="38"/>
        <v>560.70000000000005</v>
      </c>
      <c r="O36" s="9">
        <f t="shared" si="39"/>
        <v>7940.7</v>
      </c>
      <c r="P36" s="9">
        <f t="shared" si="40"/>
        <v>7821.45</v>
      </c>
      <c r="Q36" s="9">
        <f t="shared" si="41"/>
        <v>6472.7999999999993</v>
      </c>
      <c r="R36" s="9">
        <f t="shared" si="42"/>
        <v>5272.65</v>
      </c>
      <c r="S36" s="9">
        <f t="shared" si="43"/>
        <v>4355.5499999999993</v>
      </c>
      <c r="T36" s="9">
        <f t="shared" si="44"/>
        <v>9221.4</v>
      </c>
      <c r="U36" s="9">
        <f t="shared" si="45"/>
        <v>7896.5999999999985</v>
      </c>
      <c r="W36" s="1" t="s">
        <v>19</v>
      </c>
      <c r="X36" s="15">
        <f t="shared" si="29"/>
        <v>6472.7999999999993</v>
      </c>
      <c r="Y36" s="15">
        <f t="shared" si="30"/>
        <v>5272.65</v>
      </c>
      <c r="Z36" s="15">
        <f t="shared" si="31"/>
        <v>4355.5499999999993</v>
      </c>
      <c r="AA36" s="15">
        <f t="shared" si="32"/>
        <v>9221.4</v>
      </c>
      <c r="AB36" s="15">
        <f t="shared" si="33"/>
        <v>7896.5999999999985</v>
      </c>
      <c r="AC36" s="16">
        <f t="shared" si="46"/>
        <v>6643.8</v>
      </c>
      <c r="AF36" s="1" t="s">
        <v>19</v>
      </c>
      <c r="AG36" s="30">
        <f t="shared" si="47"/>
        <v>1110.2572898799312</v>
      </c>
      <c r="AH36" s="30">
        <f t="shared" si="34"/>
        <v>904.39965694682667</v>
      </c>
      <c r="AI36" s="30">
        <f t="shared" si="35"/>
        <v>747.09262435677522</v>
      </c>
      <c r="AJ36" s="30">
        <f t="shared" si="36"/>
        <v>1581.7152658662092</v>
      </c>
      <c r="AK36" s="30">
        <f t="shared" si="37"/>
        <v>1354.4768439108059</v>
      </c>
      <c r="AL36" s="34">
        <f t="shared" si="48"/>
        <v>1139.5883361921096</v>
      </c>
    </row>
    <row r="37" spans="1:38" x14ac:dyDescent="0.3">
      <c r="A37" s="2" t="s">
        <v>20</v>
      </c>
      <c r="B37" s="3">
        <v>31301</v>
      </c>
      <c r="C37" s="3">
        <v>21851</v>
      </c>
      <c r="D37" s="3">
        <v>14501</v>
      </c>
      <c r="E37" s="6">
        <v>4001</v>
      </c>
      <c r="F37" s="3">
        <v>-2999</v>
      </c>
      <c r="G37" s="3">
        <v>18001</v>
      </c>
      <c r="H37" s="3">
        <v>15901</v>
      </c>
      <c r="I37" s="3">
        <v>33401</v>
      </c>
      <c r="M37" s="2" t="s">
        <v>20</v>
      </c>
      <c r="N37" s="9">
        <f t="shared" si="38"/>
        <v>103606.31</v>
      </c>
      <c r="O37" s="9">
        <f t="shared" si="39"/>
        <v>72326.81</v>
      </c>
      <c r="P37" s="9">
        <f t="shared" si="40"/>
        <v>47998.31</v>
      </c>
      <c r="Q37" s="9">
        <f t="shared" si="41"/>
        <v>13243.31</v>
      </c>
      <c r="R37" s="9">
        <f t="shared" si="42"/>
        <v>-9926.69</v>
      </c>
      <c r="S37" s="9">
        <f t="shared" si="43"/>
        <v>59583.31</v>
      </c>
      <c r="T37" s="9">
        <f t="shared" si="44"/>
        <v>52632.31</v>
      </c>
      <c r="U37" s="9">
        <f t="shared" si="45"/>
        <v>110557.31</v>
      </c>
      <c r="W37" s="2" t="s">
        <v>20</v>
      </c>
      <c r="X37" s="15">
        <f t="shared" si="29"/>
        <v>13243.31</v>
      </c>
      <c r="Y37" s="15">
        <f t="shared" si="30"/>
        <v>-9926.69</v>
      </c>
      <c r="Z37" s="15">
        <f t="shared" si="31"/>
        <v>59583.31</v>
      </c>
      <c r="AA37" s="15">
        <f t="shared" si="32"/>
        <v>52632.31</v>
      </c>
      <c r="AB37" s="15">
        <f t="shared" si="33"/>
        <v>110557.31</v>
      </c>
      <c r="AC37" s="16">
        <f t="shared" si="46"/>
        <v>59004.06</v>
      </c>
      <c r="AF37" s="2" t="s">
        <v>20</v>
      </c>
      <c r="AG37" s="30">
        <f t="shared" si="47"/>
        <v>2271.5797598627787</v>
      </c>
      <c r="AH37" s="30">
        <f t="shared" si="34"/>
        <v>-1702.6912521440825</v>
      </c>
      <c r="AI37" s="30">
        <f t="shared" si="35"/>
        <v>10220.121783876501</v>
      </c>
      <c r="AJ37" s="30">
        <f t="shared" si="36"/>
        <v>9027.8404802744426</v>
      </c>
      <c r="AK37" s="30">
        <f t="shared" si="37"/>
        <v>18963.518010291595</v>
      </c>
      <c r="AL37" s="34">
        <f t="shared" si="48"/>
        <v>10120.765008576331</v>
      </c>
    </row>
    <row r="38" spans="1:38" x14ac:dyDescent="0.3">
      <c r="A38" s="2" t="s">
        <v>21</v>
      </c>
      <c r="B38" s="3">
        <v>11797.3</v>
      </c>
      <c r="C38" s="3">
        <v>13478.5</v>
      </c>
      <c r="D38" s="3">
        <v>13078.9</v>
      </c>
      <c r="E38" s="6">
        <v>9450.2999999999993</v>
      </c>
      <c r="F38" s="3">
        <v>7921.4999999999991</v>
      </c>
      <c r="G38" s="3">
        <v>6108.9999999999991</v>
      </c>
      <c r="H38" s="3">
        <v>12136.1</v>
      </c>
      <c r="I38" s="3">
        <v>15056.399999999998</v>
      </c>
      <c r="M38" s="2" t="s">
        <v>21</v>
      </c>
      <c r="N38" s="9">
        <f t="shared" si="38"/>
        <v>68778.258999999991</v>
      </c>
      <c r="O38" s="9">
        <f t="shared" si="39"/>
        <v>78579.654999999999</v>
      </c>
      <c r="P38" s="9">
        <f t="shared" si="40"/>
        <v>76249.986999999994</v>
      </c>
      <c r="Q38" s="9">
        <f t="shared" si="41"/>
        <v>55095.248999999996</v>
      </c>
      <c r="R38" s="9">
        <f t="shared" si="42"/>
        <v>46182.344999999994</v>
      </c>
      <c r="S38" s="9">
        <f t="shared" si="43"/>
        <v>35615.469999999994</v>
      </c>
      <c r="T38" s="9">
        <f t="shared" si="44"/>
        <v>70753.463000000003</v>
      </c>
      <c r="U38" s="9">
        <f t="shared" si="45"/>
        <v>87778.811999999991</v>
      </c>
      <c r="W38" s="2" t="s">
        <v>21</v>
      </c>
      <c r="X38" s="15">
        <f t="shared" si="29"/>
        <v>55095.248999999996</v>
      </c>
      <c r="Y38" s="15">
        <f t="shared" si="30"/>
        <v>46182.344999999994</v>
      </c>
      <c r="Z38" s="15">
        <f t="shared" si="31"/>
        <v>35615.469999999994</v>
      </c>
      <c r="AA38" s="15">
        <f t="shared" si="32"/>
        <v>70753.463000000003</v>
      </c>
      <c r="AB38" s="15">
        <f t="shared" si="33"/>
        <v>87778.811999999991</v>
      </c>
      <c r="AC38" s="16">
        <f t="shared" si="46"/>
        <v>59085.067799999997</v>
      </c>
      <c r="AF38" s="2" t="s">
        <v>21</v>
      </c>
      <c r="AG38" s="30">
        <f t="shared" si="47"/>
        <v>9450.2999999999993</v>
      </c>
      <c r="AH38" s="30">
        <f t="shared" si="34"/>
        <v>7921.4999999999991</v>
      </c>
      <c r="AI38" s="30">
        <f t="shared" si="35"/>
        <v>6108.9999999999991</v>
      </c>
      <c r="AJ38" s="30">
        <f t="shared" si="36"/>
        <v>12136.1</v>
      </c>
      <c r="AK38" s="30">
        <f t="shared" si="37"/>
        <v>15056.399999999998</v>
      </c>
      <c r="AL38" s="34">
        <f t="shared" si="48"/>
        <v>10134.66</v>
      </c>
    </row>
    <row r="39" spans="1:38" x14ac:dyDescent="0.3">
      <c r="A39" s="2" t="s">
        <v>22</v>
      </c>
      <c r="B39" s="3">
        <v>787</v>
      </c>
      <c r="C39" s="3">
        <v>629</v>
      </c>
      <c r="D39" s="3">
        <v>577</v>
      </c>
      <c r="E39" s="6">
        <v>18936</v>
      </c>
      <c r="F39" s="3">
        <v>18723</v>
      </c>
      <c r="G39" s="3">
        <v>18558</v>
      </c>
      <c r="H39" s="3">
        <v>18488</v>
      </c>
      <c r="I39" s="3">
        <v>18313</v>
      </c>
      <c r="M39" s="2" t="s">
        <v>22</v>
      </c>
      <c r="N39" s="9">
        <f t="shared" si="38"/>
        <v>196.75</v>
      </c>
      <c r="O39" s="9">
        <f t="shared" si="39"/>
        <v>157.25</v>
      </c>
      <c r="P39" s="9">
        <f t="shared" si="40"/>
        <v>144.25</v>
      </c>
      <c r="Q39" s="9">
        <f t="shared" si="41"/>
        <v>4734</v>
      </c>
      <c r="R39" s="9">
        <f t="shared" si="42"/>
        <v>4680.75</v>
      </c>
      <c r="S39" s="9">
        <f t="shared" si="43"/>
        <v>4639.5</v>
      </c>
      <c r="T39" s="9">
        <f t="shared" si="44"/>
        <v>4622</v>
      </c>
      <c r="U39" s="9">
        <f t="shared" si="45"/>
        <v>4578.25</v>
      </c>
      <c r="W39" s="2" t="s">
        <v>22</v>
      </c>
      <c r="X39" s="15">
        <f t="shared" si="29"/>
        <v>4734</v>
      </c>
      <c r="Y39" s="15">
        <f t="shared" si="30"/>
        <v>4680.75</v>
      </c>
      <c r="Z39" s="15">
        <f t="shared" si="31"/>
        <v>4639.5</v>
      </c>
      <c r="AA39" s="15">
        <f t="shared" si="32"/>
        <v>4622</v>
      </c>
      <c r="AB39" s="15">
        <f t="shared" si="33"/>
        <v>4578.25</v>
      </c>
      <c r="AC39" s="16">
        <f t="shared" si="46"/>
        <v>4650.8999999999996</v>
      </c>
      <c r="AF39" s="2" t="s">
        <v>22</v>
      </c>
      <c r="AG39" s="30">
        <f t="shared" si="47"/>
        <v>812.00686106346484</v>
      </c>
      <c r="AH39" s="30">
        <f t="shared" si="34"/>
        <v>802.87307032590047</v>
      </c>
      <c r="AI39" s="30">
        <f t="shared" si="35"/>
        <v>795.79759862778735</v>
      </c>
      <c r="AJ39" s="30">
        <f t="shared" si="36"/>
        <v>792.79588336192114</v>
      </c>
      <c r="AK39" s="30">
        <f t="shared" si="37"/>
        <v>785.29159519725556</v>
      </c>
      <c r="AL39" s="34">
        <f t="shared" si="48"/>
        <v>797.75300171526578</v>
      </c>
    </row>
    <row r="40" spans="1:38" x14ac:dyDescent="0.3">
      <c r="A40" s="2" t="s">
        <v>23</v>
      </c>
      <c r="B40" s="3">
        <v>1324</v>
      </c>
      <c r="C40" s="3">
        <v>1166</v>
      </c>
      <c r="D40" s="3">
        <v>1104</v>
      </c>
      <c r="E40" s="6">
        <v>19845</v>
      </c>
      <c r="F40" s="3">
        <v>19632</v>
      </c>
      <c r="G40" s="3">
        <v>19467</v>
      </c>
      <c r="H40" s="3">
        <v>19398</v>
      </c>
      <c r="I40" s="3">
        <v>19223</v>
      </c>
      <c r="M40" s="2" t="s">
        <v>23</v>
      </c>
      <c r="N40" s="9">
        <f t="shared" si="38"/>
        <v>331</v>
      </c>
      <c r="O40" s="9">
        <f t="shared" si="39"/>
        <v>291.5</v>
      </c>
      <c r="P40" s="9">
        <f t="shared" si="40"/>
        <v>276</v>
      </c>
      <c r="Q40" s="9">
        <f t="shared" si="41"/>
        <v>4961.25</v>
      </c>
      <c r="R40" s="9">
        <f t="shared" si="42"/>
        <v>4908</v>
      </c>
      <c r="S40" s="9">
        <f t="shared" si="43"/>
        <v>4866.75</v>
      </c>
      <c r="T40" s="9">
        <f t="shared" si="44"/>
        <v>4849.5</v>
      </c>
      <c r="U40" s="9">
        <f t="shared" si="45"/>
        <v>4805.75</v>
      </c>
      <c r="W40" s="2" t="s">
        <v>23</v>
      </c>
      <c r="X40" s="15">
        <f t="shared" si="29"/>
        <v>4961.25</v>
      </c>
      <c r="Y40" s="15">
        <f t="shared" si="30"/>
        <v>4908</v>
      </c>
      <c r="Z40" s="15">
        <f t="shared" si="31"/>
        <v>4866.75</v>
      </c>
      <c r="AA40" s="15">
        <f t="shared" si="32"/>
        <v>4849.5</v>
      </c>
      <c r="AB40" s="15">
        <f t="shared" si="33"/>
        <v>4805.75</v>
      </c>
      <c r="AC40" s="16">
        <f t="shared" si="46"/>
        <v>4878.25</v>
      </c>
      <c r="AF40" s="2" t="s">
        <v>23</v>
      </c>
      <c r="AG40" s="30">
        <f t="shared" si="47"/>
        <v>850.98627787307032</v>
      </c>
      <c r="AH40" s="30">
        <f t="shared" si="34"/>
        <v>841.85248713550595</v>
      </c>
      <c r="AI40" s="30">
        <f t="shared" si="35"/>
        <v>834.77701543739283</v>
      </c>
      <c r="AJ40" s="30">
        <f t="shared" si="36"/>
        <v>831.81818181818176</v>
      </c>
      <c r="AK40" s="30">
        <f t="shared" si="37"/>
        <v>824.31389365351629</v>
      </c>
      <c r="AL40" s="34">
        <f t="shared" si="48"/>
        <v>836.74957118353336</v>
      </c>
    </row>
    <row r="41" spans="1:38" x14ac:dyDescent="0.3">
      <c r="A41" s="2" t="s">
        <v>24</v>
      </c>
      <c r="B41" s="3">
        <v>15700</v>
      </c>
      <c r="C41" s="3">
        <v>13278</v>
      </c>
      <c r="D41" s="3">
        <v>12077</v>
      </c>
      <c r="E41" s="6">
        <v>159613</v>
      </c>
      <c r="F41" s="3">
        <v>157174</v>
      </c>
      <c r="G41" s="3">
        <v>155887</v>
      </c>
      <c r="H41" s="3">
        <v>152117</v>
      </c>
      <c r="I41" s="3">
        <v>150316</v>
      </c>
      <c r="M41" s="2" t="s">
        <v>24</v>
      </c>
      <c r="N41" s="9">
        <f t="shared" si="38"/>
        <v>2355</v>
      </c>
      <c r="O41" s="9">
        <f t="shared" si="39"/>
        <v>1991.6999999999998</v>
      </c>
      <c r="P41" s="9">
        <f t="shared" si="40"/>
        <v>1811.55</v>
      </c>
      <c r="Q41" s="9">
        <f t="shared" si="41"/>
        <v>23941.95</v>
      </c>
      <c r="R41" s="9">
        <f t="shared" si="42"/>
        <v>23576.1</v>
      </c>
      <c r="S41" s="9">
        <f t="shared" si="43"/>
        <v>23383.05</v>
      </c>
      <c r="T41" s="9">
        <f t="shared" si="44"/>
        <v>22817.55</v>
      </c>
      <c r="U41" s="9">
        <f t="shared" si="45"/>
        <v>22547.399999999998</v>
      </c>
      <c r="W41" s="2" t="s">
        <v>24</v>
      </c>
      <c r="X41" s="15">
        <f t="shared" si="29"/>
        <v>23941.95</v>
      </c>
      <c r="Y41" s="15">
        <f t="shared" si="30"/>
        <v>23576.1</v>
      </c>
      <c r="Z41" s="15">
        <f t="shared" si="31"/>
        <v>23383.05</v>
      </c>
      <c r="AA41" s="15">
        <f t="shared" si="32"/>
        <v>22817.55</v>
      </c>
      <c r="AB41" s="15">
        <f t="shared" si="33"/>
        <v>22547.399999999998</v>
      </c>
      <c r="AC41" s="16">
        <f t="shared" si="46"/>
        <v>23253.21</v>
      </c>
      <c r="AF41" s="2" t="s">
        <v>24</v>
      </c>
      <c r="AG41" s="30">
        <f t="shared" si="47"/>
        <v>4106.6809605488852</v>
      </c>
      <c r="AH41" s="30">
        <f t="shared" si="34"/>
        <v>4043.927958833619</v>
      </c>
      <c r="AI41" s="30">
        <f t="shared" si="35"/>
        <v>4010.8147512864493</v>
      </c>
      <c r="AJ41" s="30">
        <f t="shared" si="36"/>
        <v>3913.8164665523154</v>
      </c>
      <c r="AK41" s="30">
        <f t="shared" si="37"/>
        <v>3867.4785591766718</v>
      </c>
      <c r="AL41" s="34">
        <f t="shared" si="48"/>
        <v>3988.543739279588</v>
      </c>
    </row>
    <row r="42" spans="1:38" x14ac:dyDescent="0.3">
      <c r="A42" s="2" t="s">
        <v>25</v>
      </c>
      <c r="B42" s="3">
        <v>1257.6999999999998</v>
      </c>
      <c r="C42" s="3">
        <v>6989.2000000000007</v>
      </c>
      <c r="D42" s="3">
        <v>15486.1</v>
      </c>
      <c r="E42" s="6">
        <v>6069</v>
      </c>
      <c r="F42" s="3">
        <v>1977.4</v>
      </c>
      <c r="G42" s="3">
        <v>27560.9</v>
      </c>
      <c r="H42" s="3">
        <v>26117.600000000002</v>
      </c>
      <c r="I42" s="3">
        <v>34917.300000000003</v>
      </c>
      <c r="M42" s="2" t="s">
        <v>25</v>
      </c>
      <c r="N42" s="9">
        <f t="shared" si="38"/>
        <v>4565.4509999999991</v>
      </c>
      <c r="O42" s="9">
        <f t="shared" si="39"/>
        <v>25370.796000000002</v>
      </c>
      <c r="P42" s="9">
        <f t="shared" si="40"/>
        <v>56214.542999999998</v>
      </c>
      <c r="Q42" s="9">
        <f t="shared" si="41"/>
        <v>22030.47</v>
      </c>
      <c r="R42" s="9">
        <f t="shared" si="42"/>
        <v>7177.9620000000004</v>
      </c>
      <c r="S42" s="9">
        <f t="shared" si="43"/>
        <v>100046.067</v>
      </c>
      <c r="T42" s="9">
        <f t="shared" si="44"/>
        <v>94806.888000000006</v>
      </c>
      <c r="U42" s="9">
        <f t="shared" si="45"/>
        <v>126749.79900000001</v>
      </c>
      <c r="W42" s="2" t="s">
        <v>25</v>
      </c>
      <c r="X42" s="15">
        <f t="shared" si="29"/>
        <v>22030.47</v>
      </c>
      <c r="Y42" s="15">
        <f t="shared" si="30"/>
        <v>7177.9620000000004</v>
      </c>
      <c r="Z42" s="15">
        <f t="shared" si="31"/>
        <v>100046.067</v>
      </c>
      <c r="AA42" s="15">
        <f t="shared" si="32"/>
        <v>94806.888000000006</v>
      </c>
      <c r="AB42" s="15">
        <f t="shared" si="33"/>
        <v>126749.79900000001</v>
      </c>
      <c r="AC42" s="16">
        <f t="shared" si="46"/>
        <v>70162.237200000003</v>
      </c>
      <c r="AF42" s="2" t="s">
        <v>25</v>
      </c>
      <c r="AG42" s="30">
        <f t="shared" si="47"/>
        <v>3778.8113207547171</v>
      </c>
      <c r="AH42" s="30">
        <f t="shared" si="34"/>
        <v>1231.211320754717</v>
      </c>
      <c r="AI42" s="30">
        <f t="shared" si="35"/>
        <v>17160.560377358488</v>
      </c>
      <c r="AJ42" s="30">
        <f t="shared" si="36"/>
        <v>16261.901886792453</v>
      </c>
      <c r="AK42" s="30">
        <f t="shared" si="37"/>
        <v>21740.960377358493</v>
      </c>
      <c r="AL42" s="34">
        <f t="shared" si="48"/>
        <v>12034.689056603773</v>
      </c>
    </row>
    <row r="43" spans="1:38" x14ac:dyDescent="0.3">
      <c r="A43" s="2" t="s">
        <v>26</v>
      </c>
      <c r="B43" s="3">
        <v>2211.6</v>
      </c>
      <c r="C43" s="3">
        <v>6505.6</v>
      </c>
      <c r="D43" s="3">
        <v>6504.5</v>
      </c>
      <c r="E43" s="6">
        <v>4341.5</v>
      </c>
      <c r="F43" s="3">
        <v>3796.6</v>
      </c>
      <c r="G43" s="3">
        <v>3160.6</v>
      </c>
      <c r="H43" s="3">
        <v>8883.1</v>
      </c>
      <c r="I43" s="3">
        <v>8208.3000000000011</v>
      </c>
      <c r="M43" s="2" t="s">
        <v>26</v>
      </c>
      <c r="N43" s="9">
        <f t="shared" si="38"/>
        <v>7873.2959999999994</v>
      </c>
      <c r="O43" s="9">
        <f t="shared" si="39"/>
        <v>23159.936000000002</v>
      </c>
      <c r="P43" s="9">
        <f t="shared" si="40"/>
        <v>23156.02</v>
      </c>
      <c r="Q43" s="9">
        <f t="shared" si="41"/>
        <v>15455.74</v>
      </c>
      <c r="R43" s="9">
        <f t="shared" si="42"/>
        <v>13515.896000000001</v>
      </c>
      <c r="S43" s="9">
        <f t="shared" si="43"/>
        <v>11251.735999999999</v>
      </c>
      <c r="T43" s="9">
        <f t="shared" si="44"/>
        <v>31623.836000000003</v>
      </c>
      <c r="U43" s="9">
        <f t="shared" si="45"/>
        <v>29221.548000000003</v>
      </c>
      <c r="W43" s="2" t="s">
        <v>26</v>
      </c>
      <c r="X43" s="15">
        <f t="shared" si="29"/>
        <v>15455.74</v>
      </c>
      <c r="Y43" s="15">
        <f t="shared" si="30"/>
        <v>13515.896000000001</v>
      </c>
      <c r="Z43" s="15">
        <f t="shared" si="31"/>
        <v>11251.735999999999</v>
      </c>
      <c r="AA43" s="15">
        <f t="shared" si="32"/>
        <v>31623.836000000003</v>
      </c>
      <c r="AB43" s="15">
        <f t="shared" si="33"/>
        <v>29221.548000000003</v>
      </c>
      <c r="AC43" s="16">
        <f t="shared" si="46"/>
        <v>20213.751199999999</v>
      </c>
      <c r="AF43" s="2" t="s">
        <v>26</v>
      </c>
      <c r="AG43" s="30">
        <f t="shared" si="47"/>
        <v>2651.0703259005145</v>
      </c>
      <c r="AH43" s="30">
        <f t="shared" si="34"/>
        <v>2318.3355060034305</v>
      </c>
      <c r="AI43" s="30">
        <f t="shared" si="35"/>
        <v>1929.971869639794</v>
      </c>
      <c r="AJ43" s="30">
        <f t="shared" si="36"/>
        <v>5424.3286449399666</v>
      </c>
      <c r="AK43" s="30">
        <f t="shared" si="37"/>
        <v>5012.2723842195546</v>
      </c>
      <c r="AL43" s="34">
        <f t="shared" si="48"/>
        <v>3467.1957461406519</v>
      </c>
    </row>
    <row r="44" spans="1:38" x14ac:dyDescent="0.3">
      <c r="A44" s="2" t="s">
        <v>27</v>
      </c>
      <c r="B44" s="3">
        <v>788.9</v>
      </c>
      <c r="C44" s="3">
        <v>729.5</v>
      </c>
      <c r="D44" s="3">
        <v>2229.5</v>
      </c>
      <c r="E44" s="6">
        <v>1333.4</v>
      </c>
      <c r="F44" s="3">
        <v>1118.3000000000002</v>
      </c>
      <c r="G44" s="3">
        <v>3011.9</v>
      </c>
      <c r="H44" s="3">
        <v>2859.8</v>
      </c>
      <c r="I44" s="3">
        <v>2628.3</v>
      </c>
      <c r="M44" s="2" t="s">
        <v>27</v>
      </c>
      <c r="N44" s="9">
        <f t="shared" si="38"/>
        <v>3250.268</v>
      </c>
      <c r="O44" s="9">
        <f t="shared" si="39"/>
        <v>3005.54</v>
      </c>
      <c r="P44" s="9">
        <f t="shared" si="40"/>
        <v>9185.5400000000009</v>
      </c>
      <c r="Q44" s="9">
        <f t="shared" si="41"/>
        <v>5493.6080000000002</v>
      </c>
      <c r="R44" s="9">
        <f t="shared" si="42"/>
        <v>4607.3960000000006</v>
      </c>
      <c r="S44" s="9">
        <f t="shared" si="43"/>
        <v>12409.028</v>
      </c>
      <c r="T44" s="9">
        <f t="shared" si="44"/>
        <v>11782.376</v>
      </c>
      <c r="U44" s="9">
        <f t="shared" si="45"/>
        <v>10828.596000000001</v>
      </c>
      <c r="W44" s="2" t="s">
        <v>27</v>
      </c>
      <c r="X44" s="15">
        <f t="shared" si="29"/>
        <v>5493.6080000000002</v>
      </c>
      <c r="Y44" s="15">
        <f t="shared" si="30"/>
        <v>4607.3960000000006</v>
      </c>
      <c r="Z44" s="15">
        <f t="shared" si="31"/>
        <v>12409.028</v>
      </c>
      <c r="AA44" s="15">
        <f t="shared" si="32"/>
        <v>11782.376</v>
      </c>
      <c r="AB44" s="15">
        <f t="shared" si="33"/>
        <v>10828.596000000001</v>
      </c>
      <c r="AC44" s="16">
        <f t="shared" si="46"/>
        <v>9024.2008000000005</v>
      </c>
      <c r="AF44" s="2" t="s">
        <v>27</v>
      </c>
      <c r="AG44" s="30">
        <f t="shared" si="47"/>
        <v>942.29982847341341</v>
      </c>
      <c r="AH44" s="30">
        <f t="shared" si="34"/>
        <v>790.29090909090917</v>
      </c>
      <c r="AI44" s="30">
        <f t="shared" si="35"/>
        <v>2128.4782161234994</v>
      </c>
      <c r="AJ44" s="30">
        <f t="shared" si="36"/>
        <v>2020.9907375643224</v>
      </c>
      <c r="AK44" s="30">
        <f t="shared" si="37"/>
        <v>1857.3921097770155</v>
      </c>
      <c r="AL44" s="34">
        <f t="shared" si="48"/>
        <v>1547.8903602058319</v>
      </c>
    </row>
    <row r="45" spans="1:38" x14ac:dyDescent="0.3">
      <c r="A45" s="2" t="s">
        <v>28</v>
      </c>
      <c r="B45" s="3">
        <v>2476.6999999999998</v>
      </c>
      <c r="C45" s="3">
        <v>6754.9</v>
      </c>
      <c r="D45" s="3">
        <v>6601.9</v>
      </c>
      <c r="E45" s="6">
        <v>5468.4</v>
      </c>
      <c r="F45" s="3">
        <v>5217.2999999999993</v>
      </c>
      <c r="G45" s="3">
        <v>4876.4999999999991</v>
      </c>
      <c r="H45" s="3">
        <v>4724.3999999999987</v>
      </c>
      <c r="I45" s="3">
        <v>4425.6999999999989</v>
      </c>
      <c r="M45" s="2" t="s">
        <v>28</v>
      </c>
      <c r="N45" s="9">
        <f t="shared" si="38"/>
        <v>11268.984999999999</v>
      </c>
      <c r="O45" s="9">
        <f t="shared" si="39"/>
        <v>30734.794999999998</v>
      </c>
      <c r="P45" s="9">
        <f t="shared" si="40"/>
        <v>30038.644999999997</v>
      </c>
      <c r="Q45" s="9">
        <f t="shared" si="41"/>
        <v>24881.219999999998</v>
      </c>
      <c r="R45" s="9">
        <f t="shared" si="42"/>
        <v>23738.714999999997</v>
      </c>
      <c r="S45" s="9">
        <f t="shared" si="43"/>
        <v>22188.074999999993</v>
      </c>
      <c r="T45" s="9">
        <f t="shared" si="44"/>
        <v>21496.019999999993</v>
      </c>
      <c r="U45" s="9">
        <f t="shared" si="45"/>
        <v>20136.934999999994</v>
      </c>
      <c r="W45" s="2" t="s">
        <v>28</v>
      </c>
      <c r="X45" s="15">
        <f t="shared" si="29"/>
        <v>24881.219999999998</v>
      </c>
      <c r="Y45" s="15">
        <f t="shared" si="30"/>
        <v>23738.714999999997</v>
      </c>
      <c r="Z45" s="15">
        <f t="shared" si="31"/>
        <v>22188.074999999993</v>
      </c>
      <c r="AA45" s="15">
        <f t="shared" si="32"/>
        <v>21496.019999999993</v>
      </c>
      <c r="AB45" s="15">
        <f t="shared" si="33"/>
        <v>20136.934999999994</v>
      </c>
      <c r="AC45" s="16">
        <f t="shared" si="46"/>
        <v>22488.192999999996</v>
      </c>
      <c r="AF45" s="2" t="s">
        <v>28</v>
      </c>
      <c r="AG45" s="30">
        <f t="shared" si="47"/>
        <v>4267.7907375643217</v>
      </c>
      <c r="AH45" s="30">
        <f t="shared" si="34"/>
        <v>4071.8207547169804</v>
      </c>
      <c r="AI45" s="30">
        <f t="shared" si="35"/>
        <v>3805.8447684391067</v>
      </c>
      <c r="AJ45" s="30">
        <f t="shared" si="36"/>
        <v>3687.1389365351615</v>
      </c>
      <c r="AK45" s="30">
        <f t="shared" si="37"/>
        <v>3454.0197255574603</v>
      </c>
      <c r="AL45" s="34">
        <f t="shared" si="48"/>
        <v>3857.3229845626061</v>
      </c>
    </row>
    <row r="46" spans="1:38" x14ac:dyDescent="0.3">
      <c r="A46" s="2" t="s">
        <v>29</v>
      </c>
      <c r="B46" s="3">
        <v>34602.699999999997</v>
      </c>
      <c r="C46" s="3">
        <v>32054.399999999998</v>
      </c>
      <c r="D46" s="3">
        <v>30847.699999999997</v>
      </c>
      <c r="E46" s="6">
        <v>16148.099999999997</v>
      </c>
      <c r="F46" s="3">
        <v>10636.199999999997</v>
      </c>
      <c r="G46" s="3">
        <v>46149.1</v>
      </c>
      <c r="H46" s="3">
        <v>43359.199999999997</v>
      </c>
      <c r="I46" s="3">
        <v>41428.799999999996</v>
      </c>
      <c r="M46" s="2" t="s">
        <v>29</v>
      </c>
      <c r="N46" s="9">
        <f t="shared" si="38"/>
        <v>88582.911999999997</v>
      </c>
      <c r="O46" s="9">
        <f t="shared" si="39"/>
        <v>82059.263999999996</v>
      </c>
      <c r="P46" s="9">
        <f t="shared" si="40"/>
        <v>78970.111999999994</v>
      </c>
      <c r="Q46" s="9">
        <f t="shared" si="41"/>
        <v>41339.135999999991</v>
      </c>
      <c r="R46" s="9">
        <f t="shared" si="42"/>
        <v>27228.671999999991</v>
      </c>
      <c r="S46" s="9">
        <f t="shared" si="43"/>
        <v>118141.696</v>
      </c>
      <c r="T46" s="9">
        <f t="shared" si="44"/>
        <v>110999.552</v>
      </c>
      <c r="U46" s="9">
        <f t="shared" si="45"/>
        <v>106057.72799999999</v>
      </c>
      <c r="W46" s="2" t="s">
        <v>29</v>
      </c>
      <c r="X46" s="15">
        <f t="shared" si="29"/>
        <v>41339.135999999991</v>
      </c>
      <c r="Y46" s="15">
        <f t="shared" si="30"/>
        <v>27228.671999999991</v>
      </c>
      <c r="Z46" s="15">
        <f t="shared" si="31"/>
        <v>118141.696</v>
      </c>
      <c r="AA46" s="15">
        <f t="shared" si="32"/>
        <v>110999.552</v>
      </c>
      <c r="AB46" s="15">
        <f t="shared" si="33"/>
        <v>106057.72799999999</v>
      </c>
      <c r="AC46" s="16">
        <f t="shared" si="46"/>
        <v>80753.356799999994</v>
      </c>
      <c r="AF46" s="2" t="s">
        <v>29</v>
      </c>
      <c r="AG46" s="30">
        <f t="shared" si="47"/>
        <v>7090.7608919382492</v>
      </c>
      <c r="AH46" s="30">
        <f t="shared" si="34"/>
        <v>4670.4411663807878</v>
      </c>
      <c r="AI46" s="30">
        <f t="shared" si="35"/>
        <v>20264.441852487136</v>
      </c>
      <c r="AJ46" s="30">
        <f t="shared" si="36"/>
        <v>19039.374271012006</v>
      </c>
      <c r="AK46" s="30">
        <f t="shared" si="37"/>
        <v>18191.720068610633</v>
      </c>
      <c r="AL46" s="34">
        <f t="shared" si="48"/>
        <v>13851.347650085761</v>
      </c>
    </row>
    <row r="47" spans="1:38" x14ac:dyDescent="0.3">
      <c r="A47" s="2" t="s">
        <v>30</v>
      </c>
      <c r="B47" s="3">
        <v>2979.6</v>
      </c>
      <c r="C47" s="3">
        <v>2979.6</v>
      </c>
      <c r="D47" s="3">
        <v>5867.2000000000007</v>
      </c>
      <c r="E47" s="6">
        <v>2791.3000000000006</v>
      </c>
      <c r="F47" s="3">
        <v>2791.3000000000006</v>
      </c>
      <c r="G47" s="3">
        <v>2777.2000000000007</v>
      </c>
      <c r="H47" s="3">
        <v>1960.4000000000008</v>
      </c>
      <c r="I47" s="3">
        <v>536.00000000000068</v>
      </c>
      <c r="M47" s="2" t="s">
        <v>30</v>
      </c>
      <c r="N47" s="9">
        <f t="shared" si="38"/>
        <v>10517.987999999999</v>
      </c>
      <c r="O47" s="9">
        <f t="shared" si="39"/>
        <v>10517.987999999999</v>
      </c>
      <c r="P47" s="9">
        <f t="shared" si="40"/>
        <v>20711.216</v>
      </c>
      <c r="Q47" s="9">
        <f t="shared" si="41"/>
        <v>9853.2890000000025</v>
      </c>
      <c r="R47" s="9">
        <f t="shared" si="42"/>
        <v>9853.2890000000025</v>
      </c>
      <c r="S47" s="9">
        <f t="shared" si="43"/>
        <v>9803.5160000000014</v>
      </c>
      <c r="T47" s="9">
        <f t="shared" si="44"/>
        <v>6920.2120000000023</v>
      </c>
      <c r="U47" s="9">
        <f t="shared" si="45"/>
        <v>1892.0800000000022</v>
      </c>
      <c r="W47" s="2" t="s">
        <v>30</v>
      </c>
      <c r="X47" s="15">
        <f t="shared" si="29"/>
        <v>9853.2890000000025</v>
      </c>
      <c r="Y47" s="15">
        <f t="shared" si="30"/>
        <v>9853.2890000000025</v>
      </c>
      <c r="Z47" s="15">
        <f t="shared" si="31"/>
        <v>9803.5160000000014</v>
      </c>
      <c r="AA47" s="15">
        <f t="shared" si="32"/>
        <v>6920.2120000000023</v>
      </c>
      <c r="AB47" s="15">
        <f t="shared" si="33"/>
        <v>1892.0800000000022</v>
      </c>
      <c r="AC47" s="16">
        <f t="shared" si="46"/>
        <v>7664.4772000000012</v>
      </c>
      <c r="AF47" s="2" t="s">
        <v>30</v>
      </c>
      <c r="AG47" s="30">
        <f t="shared" si="47"/>
        <v>1690.1010291595201</v>
      </c>
      <c r="AH47" s="30">
        <f t="shared" si="34"/>
        <v>1690.1010291595201</v>
      </c>
      <c r="AI47" s="30">
        <f t="shared" si="35"/>
        <v>1681.5636363636365</v>
      </c>
      <c r="AJ47" s="30">
        <f t="shared" si="36"/>
        <v>1187.0003430531735</v>
      </c>
      <c r="AK47" s="30">
        <f t="shared" si="37"/>
        <v>324.54202401372248</v>
      </c>
      <c r="AL47" s="34">
        <f t="shared" si="48"/>
        <v>1314.6616123499145</v>
      </c>
    </row>
    <row r="48" spans="1:38" x14ac:dyDescent="0.3">
      <c r="A48" s="2" t="s">
        <v>31</v>
      </c>
      <c r="B48" s="3">
        <v>47.5</v>
      </c>
      <c r="C48" s="3">
        <v>29.9</v>
      </c>
      <c r="D48" s="3">
        <v>29.4</v>
      </c>
      <c r="E48" s="6">
        <v>24.5</v>
      </c>
      <c r="F48" s="3">
        <v>104.5</v>
      </c>
      <c r="G48" s="3">
        <v>96.7</v>
      </c>
      <c r="H48" s="3">
        <v>96.7</v>
      </c>
      <c r="I48" s="3">
        <v>93</v>
      </c>
      <c r="M48" s="2" t="s">
        <v>31</v>
      </c>
      <c r="N48" s="9">
        <f t="shared" si="38"/>
        <v>1520</v>
      </c>
      <c r="O48" s="9">
        <f t="shared" si="39"/>
        <v>956.8</v>
      </c>
      <c r="P48" s="9">
        <f t="shared" si="40"/>
        <v>940.8</v>
      </c>
      <c r="Q48" s="9">
        <f t="shared" si="41"/>
        <v>784</v>
      </c>
      <c r="R48" s="9">
        <f t="shared" si="42"/>
        <v>3344</v>
      </c>
      <c r="S48" s="9">
        <f t="shared" si="43"/>
        <v>3094.4</v>
      </c>
      <c r="T48" s="9">
        <f t="shared" si="44"/>
        <v>3094.4</v>
      </c>
      <c r="U48" s="9">
        <f t="shared" si="45"/>
        <v>2976</v>
      </c>
      <c r="W48" s="2" t="s">
        <v>31</v>
      </c>
      <c r="X48" s="15">
        <f t="shared" ref="X48:X57" si="49">Q48</f>
        <v>784</v>
      </c>
      <c r="Y48" s="15">
        <f t="shared" ref="Y48:Y57" si="50">R48</f>
        <v>3344</v>
      </c>
      <c r="Z48" s="15">
        <f t="shared" ref="Z48:Z57" si="51">S48</f>
        <v>3094.4</v>
      </c>
      <c r="AA48" s="15">
        <f t="shared" ref="AA48:AA57" si="52">T48</f>
        <v>3094.4</v>
      </c>
      <c r="AB48" s="15">
        <f t="shared" ref="AB48:AB57" si="53">U48</f>
        <v>2976</v>
      </c>
      <c r="AC48" s="16">
        <f t="shared" si="46"/>
        <v>2658.56</v>
      </c>
      <c r="AF48" s="2" t="s">
        <v>31</v>
      </c>
      <c r="AG48" s="30">
        <f t="shared" si="47"/>
        <v>134.47684391080617</v>
      </c>
      <c r="AH48" s="30">
        <f t="shared" si="34"/>
        <v>573.58490566037733</v>
      </c>
      <c r="AI48" s="30">
        <f t="shared" si="35"/>
        <v>530.7718696397942</v>
      </c>
      <c r="AJ48" s="30">
        <f t="shared" si="36"/>
        <v>530.7718696397942</v>
      </c>
      <c r="AK48" s="30">
        <f t="shared" si="37"/>
        <v>510.46312178387649</v>
      </c>
      <c r="AL48" s="34">
        <f t="shared" si="48"/>
        <v>456.01372212692968</v>
      </c>
    </row>
    <row r="49" spans="1:38" x14ac:dyDescent="0.3">
      <c r="A49" s="2" t="s">
        <v>32</v>
      </c>
      <c r="B49" s="3">
        <v>70.400000000000006</v>
      </c>
      <c r="C49" s="3">
        <v>41.500000000000007</v>
      </c>
      <c r="D49" s="3">
        <v>37.900000000000006</v>
      </c>
      <c r="E49" s="6">
        <v>19.300000000000004</v>
      </c>
      <c r="F49" s="3">
        <v>106.50000000000001</v>
      </c>
      <c r="G49" s="3">
        <v>98.40000000000002</v>
      </c>
      <c r="H49" s="3">
        <v>95.700000000000017</v>
      </c>
      <c r="I49" s="3">
        <v>89.200000000000017</v>
      </c>
      <c r="M49" s="2" t="s">
        <v>32</v>
      </c>
      <c r="N49" s="9">
        <f t="shared" si="38"/>
        <v>2956.8</v>
      </c>
      <c r="O49" s="9">
        <f t="shared" si="39"/>
        <v>1743.0000000000002</v>
      </c>
      <c r="P49" s="9">
        <f t="shared" si="40"/>
        <v>1591.8000000000002</v>
      </c>
      <c r="Q49" s="9">
        <f t="shared" si="41"/>
        <v>810.60000000000014</v>
      </c>
      <c r="R49" s="9">
        <f t="shared" si="42"/>
        <v>4473.0000000000009</v>
      </c>
      <c r="S49" s="9">
        <f t="shared" si="43"/>
        <v>4132.8000000000011</v>
      </c>
      <c r="T49" s="9">
        <f t="shared" si="44"/>
        <v>4019.4000000000005</v>
      </c>
      <c r="U49" s="9">
        <f t="shared" si="45"/>
        <v>3746.4000000000005</v>
      </c>
      <c r="W49" s="2" t="s">
        <v>32</v>
      </c>
      <c r="X49" s="15">
        <f t="shared" si="49"/>
        <v>810.60000000000014</v>
      </c>
      <c r="Y49" s="15">
        <f t="shared" si="50"/>
        <v>4473.0000000000009</v>
      </c>
      <c r="Z49" s="15">
        <f t="shared" si="51"/>
        <v>4132.8000000000011</v>
      </c>
      <c r="AA49" s="15">
        <f t="shared" si="52"/>
        <v>4019.4000000000005</v>
      </c>
      <c r="AB49" s="15">
        <f t="shared" si="53"/>
        <v>3746.4000000000005</v>
      </c>
      <c r="AC49" s="16">
        <f t="shared" si="46"/>
        <v>3436.440000000001</v>
      </c>
      <c r="AF49" s="2" t="s">
        <v>32</v>
      </c>
      <c r="AG49" s="30">
        <f t="shared" si="47"/>
        <v>139.03945111492283</v>
      </c>
      <c r="AH49" s="30">
        <f t="shared" si="34"/>
        <v>767.23842195540328</v>
      </c>
      <c r="AI49" s="30">
        <f t="shared" si="35"/>
        <v>708.88507718696417</v>
      </c>
      <c r="AJ49" s="30">
        <f t="shared" si="36"/>
        <v>689.43396226415098</v>
      </c>
      <c r="AK49" s="30">
        <f t="shared" si="37"/>
        <v>642.60720411663817</v>
      </c>
      <c r="AL49" s="34">
        <f t="shared" si="48"/>
        <v>589.44082332761593</v>
      </c>
    </row>
    <row r="50" spans="1:38" x14ac:dyDescent="0.3">
      <c r="A50" s="2" t="s">
        <v>33</v>
      </c>
      <c r="B50" s="3">
        <v>239.6</v>
      </c>
      <c r="C50" s="3">
        <v>180</v>
      </c>
      <c r="D50" s="3">
        <v>175.8</v>
      </c>
      <c r="E50" s="6">
        <v>158.20000000000002</v>
      </c>
      <c r="F50" s="3">
        <v>158.20000000000002</v>
      </c>
      <c r="G50" s="3">
        <v>133.4</v>
      </c>
      <c r="H50" s="3">
        <v>133.4</v>
      </c>
      <c r="I50" s="3">
        <v>119.80000000000001</v>
      </c>
      <c r="M50" s="2" t="s">
        <v>33</v>
      </c>
      <c r="N50" s="9">
        <f t="shared" si="38"/>
        <v>14136.4</v>
      </c>
      <c r="O50" s="9">
        <f t="shared" si="39"/>
        <v>10620</v>
      </c>
      <c r="P50" s="9">
        <f t="shared" si="40"/>
        <v>10372.200000000001</v>
      </c>
      <c r="Q50" s="9">
        <f t="shared" si="41"/>
        <v>9333.8000000000011</v>
      </c>
      <c r="R50" s="9">
        <f t="shared" si="42"/>
        <v>9333.8000000000011</v>
      </c>
      <c r="S50" s="9">
        <f t="shared" si="43"/>
        <v>7870.6</v>
      </c>
      <c r="T50" s="9">
        <f t="shared" si="44"/>
        <v>7870.6</v>
      </c>
      <c r="U50" s="9">
        <f t="shared" si="45"/>
        <v>7068.2000000000007</v>
      </c>
      <c r="W50" s="2" t="s">
        <v>33</v>
      </c>
      <c r="X50" s="15">
        <f t="shared" si="49"/>
        <v>9333.8000000000011</v>
      </c>
      <c r="Y50" s="15">
        <f t="shared" si="50"/>
        <v>9333.8000000000011</v>
      </c>
      <c r="Z50" s="15">
        <f t="shared" si="51"/>
        <v>7870.6</v>
      </c>
      <c r="AA50" s="15">
        <f t="shared" si="52"/>
        <v>7870.6</v>
      </c>
      <c r="AB50" s="15">
        <f t="shared" si="53"/>
        <v>7068.2000000000007</v>
      </c>
      <c r="AC50" s="16">
        <f t="shared" si="46"/>
        <v>8295.4</v>
      </c>
      <c r="AF50" s="2" t="s">
        <v>33</v>
      </c>
      <c r="AG50" s="30">
        <f t="shared" si="47"/>
        <v>1600.9948542024015</v>
      </c>
      <c r="AH50" s="30">
        <f t="shared" si="34"/>
        <v>1600.9948542024015</v>
      </c>
      <c r="AI50" s="30">
        <f t="shared" si="35"/>
        <v>1350.0171526586621</v>
      </c>
      <c r="AJ50" s="30">
        <f t="shared" si="36"/>
        <v>1350.0171526586621</v>
      </c>
      <c r="AK50" s="30">
        <f t="shared" si="37"/>
        <v>1212.384219554031</v>
      </c>
      <c r="AL50" s="34">
        <f t="shared" si="48"/>
        <v>1422.8816466552316</v>
      </c>
    </row>
    <row r="51" spans="1:38" x14ac:dyDescent="0.3">
      <c r="A51" s="2" t="s">
        <v>34</v>
      </c>
      <c r="B51" s="3">
        <v>3782</v>
      </c>
      <c r="C51" s="3">
        <v>3437</v>
      </c>
      <c r="D51" s="3">
        <v>3437</v>
      </c>
      <c r="E51" s="6">
        <v>3285</v>
      </c>
      <c r="F51" s="3">
        <v>2353</v>
      </c>
      <c r="G51" s="3">
        <v>47</v>
      </c>
      <c r="H51" s="3">
        <v>47</v>
      </c>
      <c r="I51" s="3">
        <v>1519</v>
      </c>
      <c r="M51" s="2" t="s">
        <v>34</v>
      </c>
      <c r="N51" s="9">
        <f t="shared" si="38"/>
        <v>13728.66</v>
      </c>
      <c r="O51" s="9">
        <f t="shared" si="39"/>
        <v>12476.31</v>
      </c>
      <c r="P51" s="9">
        <f t="shared" si="40"/>
        <v>12476.31</v>
      </c>
      <c r="Q51" s="9">
        <f t="shared" si="41"/>
        <v>11924.55</v>
      </c>
      <c r="R51" s="9">
        <f t="shared" si="42"/>
        <v>8541.39</v>
      </c>
      <c r="S51" s="9">
        <f t="shared" si="43"/>
        <v>170.60999999999999</v>
      </c>
      <c r="T51" s="9">
        <f t="shared" si="44"/>
        <v>170.60999999999999</v>
      </c>
      <c r="U51" s="9">
        <f t="shared" si="45"/>
        <v>5513.97</v>
      </c>
      <c r="W51" s="2" t="s">
        <v>34</v>
      </c>
      <c r="X51" s="15">
        <f t="shared" si="49"/>
        <v>11924.55</v>
      </c>
      <c r="Y51" s="15">
        <f t="shared" si="50"/>
        <v>8541.39</v>
      </c>
      <c r="Z51" s="15">
        <f t="shared" si="51"/>
        <v>170.60999999999999</v>
      </c>
      <c r="AA51" s="15">
        <f t="shared" si="52"/>
        <v>170.60999999999999</v>
      </c>
      <c r="AB51" s="15">
        <f t="shared" si="53"/>
        <v>5513.97</v>
      </c>
      <c r="AC51" s="16">
        <f t="shared" si="46"/>
        <v>5264.2260000000006</v>
      </c>
      <c r="AF51" s="2" t="s">
        <v>34</v>
      </c>
      <c r="AG51" s="30">
        <f t="shared" si="47"/>
        <v>2045.3773584905659</v>
      </c>
      <c r="AH51" s="30">
        <f t="shared" si="34"/>
        <v>1465.075471698113</v>
      </c>
      <c r="AI51" s="30">
        <f t="shared" si="35"/>
        <v>29.264150943396224</v>
      </c>
      <c r="AJ51" s="30">
        <f t="shared" si="36"/>
        <v>29.264150943396224</v>
      </c>
      <c r="AK51" s="30">
        <f t="shared" si="37"/>
        <v>945.79245283018872</v>
      </c>
      <c r="AL51" s="34">
        <f t="shared" si="48"/>
        <v>902.95471698113192</v>
      </c>
    </row>
    <row r="52" spans="1:38" x14ac:dyDescent="0.3">
      <c r="A52" s="2" t="s">
        <v>35</v>
      </c>
      <c r="B52" s="3">
        <v>16036</v>
      </c>
      <c r="C52" s="3">
        <v>14268</v>
      </c>
      <c r="D52" s="3">
        <v>13887</v>
      </c>
      <c r="E52" s="6">
        <v>108887</v>
      </c>
      <c r="F52" s="3">
        <v>104912</v>
      </c>
      <c r="G52" s="3">
        <v>101169</v>
      </c>
      <c r="H52" s="3">
        <v>99255</v>
      </c>
      <c r="I52" s="3">
        <v>93017</v>
      </c>
      <c r="M52" s="2" t="s">
        <v>35</v>
      </c>
      <c r="N52" s="9">
        <f t="shared" si="38"/>
        <v>3367.56</v>
      </c>
      <c r="O52" s="9">
        <f t="shared" si="39"/>
        <v>2996.2799999999997</v>
      </c>
      <c r="P52" s="9">
        <f t="shared" si="40"/>
        <v>2916.27</v>
      </c>
      <c r="Q52" s="9">
        <f t="shared" si="41"/>
        <v>22866.27</v>
      </c>
      <c r="R52" s="9">
        <f t="shared" si="42"/>
        <v>22031.52</v>
      </c>
      <c r="S52" s="9">
        <f t="shared" si="43"/>
        <v>21245.489999999998</v>
      </c>
      <c r="T52" s="9">
        <f t="shared" si="44"/>
        <v>20843.55</v>
      </c>
      <c r="U52" s="9">
        <f t="shared" si="45"/>
        <v>19533.57</v>
      </c>
      <c r="W52" s="2" t="s">
        <v>35</v>
      </c>
      <c r="X52" s="15">
        <f t="shared" si="49"/>
        <v>22866.27</v>
      </c>
      <c r="Y52" s="15">
        <f t="shared" si="50"/>
        <v>22031.52</v>
      </c>
      <c r="Z52" s="15">
        <f t="shared" si="51"/>
        <v>21245.489999999998</v>
      </c>
      <c r="AA52" s="15">
        <f t="shared" si="52"/>
        <v>20843.55</v>
      </c>
      <c r="AB52" s="15">
        <f t="shared" si="53"/>
        <v>19533.57</v>
      </c>
      <c r="AC52" s="16">
        <f t="shared" si="46"/>
        <v>21304.079999999998</v>
      </c>
      <c r="AF52" s="2" t="s">
        <v>35</v>
      </c>
      <c r="AG52" s="30">
        <f t="shared" si="47"/>
        <v>3922.1732418524871</v>
      </c>
      <c r="AH52" s="30">
        <f t="shared" si="34"/>
        <v>3778.9914236706691</v>
      </c>
      <c r="AI52" s="30">
        <f t="shared" si="35"/>
        <v>3644.1663807890218</v>
      </c>
      <c r="AJ52" s="30">
        <f t="shared" si="36"/>
        <v>3575.2229845626071</v>
      </c>
      <c r="AK52" s="30">
        <f t="shared" si="37"/>
        <v>3350.5265866209261</v>
      </c>
      <c r="AL52" s="34">
        <f t="shared" si="48"/>
        <v>3654.2161234991422</v>
      </c>
    </row>
    <row r="53" spans="1:38" x14ac:dyDescent="0.3">
      <c r="A53" s="2" t="s">
        <v>36</v>
      </c>
      <c r="B53" s="3">
        <v>32417</v>
      </c>
      <c r="C53" s="3">
        <v>27970</v>
      </c>
      <c r="D53" s="3">
        <v>27710</v>
      </c>
      <c r="E53" s="6">
        <v>209510</v>
      </c>
      <c r="F53" s="3">
        <v>202790</v>
      </c>
      <c r="G53" s="3">
        <v>197772</v>
      </c>
      <c r="H53" s="3">
        <v>193554</v>
      </c>
      <c r="I53" s="3">
        <v>183641</v>
      </c>
      <c r="M53" s="2" t="s">
        <v>36</v>
      </c>
      <c r="N53" s="9">
        <f t="shared" si="38"/>
        <v>6807.57</v>
      </c>
      <c r="O53" s="9">
        <f t="shared" si="39"/>
        <v>5873.7</v>
      </c>
      <c r="P53" s="9">
        <f t="shared" si="40"/>
        <v>5819.0999999999995</v>
      </c>
      <c r="Q53" s="9">
        <f t="shared" si="41"/>
        <v>43997.1</v>
      </c>
      <c r="R53" s="9">
        <f t="shared" si="42"/>
        <v>42585.9</v>
      </c>
      <c r="S53" s="9">
        <f t="shared" si="43"/>
        <v>41532.119999999995</v>
      </c>
      <c r="T53" s="9">
        <f t="shared" si="44"/>
        <v>40646.339999999997</v>
      </c>
      <c r="U53" s="9">
        <f t="shared" si="45"/>
        <v>38564.61</v>
      </c>
      <c r="W53" s="2" t="s">
        <v>36</v>
      </c>
      <c r="X53" s="15">
        <f t="shared" si="49"/>
        <v>43997.1</v>
      </c>
      <c r="Y53" s="15">
        <f t="shared" si="50"/>
        <v>42585.9</v>
      </c>
      <c r="Z53" s="15">
        <f t="shared" si="51"/>
        <v>41532.119999999995</v>
      </c>
      <c r="AA53" s="15">
        <f t="shared" si="52"/>
        <v>40646.339999999997</v>
      </c>
      <c r="AB53" s="15">
        <f t="shared" si="53"/>
        <v>38564.61</v>
      </c>
      <c r="AC53" s="16">
        <f t="shared" si="46"/>
        <v>41465.214</v>
      </c>
      <c r="AF53" s="2" t="s">
        <v>36</v>
      </c>
      <c r="AG53" s="30">
        <f t="shared" si="47"/>
        <v>7546.6723842195534</v>
      </c>
      <c r="AH53" s="30">
        <f t="shared" si="34"/>
        <v>7304.6140651801034</v>
      </c>
      <c r="AI53" s="30">
        <f t="shared" si="35"/>
        <v>7123.8627787307023</v>
      </c>
      <c r="AJ53" s="30">
        <f t="shared" si="36"/>
        <v>6971.9279588336185</v>
      </c>
      <c r="AK53" s="30">
        <f t="shared" si="37"/>
        <v>6614.8559176672388</v>
      </c>
      <c r="AL53" s="34">
        <f t="shared" si="48"/>
        <v>7112.3866209262433</v>
      </c>
    </row>
    <row r="54" spans="1:38" x14ac:dyDescent="0.3">
      <c r="A54" s="2" t="s">
        <v>37</v>
      </c>
      <c r="B54" s="3">
        <v>833.2</v>
      </c>
      <c r="C54" s="3">
        <v>765.30000000000007</v>
      </c>
      <c r="D54" s="3">
        <v>753.40000000000009</v>
      </c>
      <c r="E54" s="6">
        <v>529.70000000000005</v>
      </c>
      <c r="F54" s="3">
        <v>1876.2</v>
      </c>
      <c r="G54" s="3">
        <v>1827.7</v>
      </c>
      <c r="H54" s="3">
        <v>1778.4</v>
      </c>
      <c r="I54" s="3">
        <v>1669.1000000000001</v>
      </c>
      <c r="M54" s="2" t="s">
        <v>37</v>
      </c>
      <c r="N54" s="9">
        <f t="shared" si="38"/>
        <v>2083</v>
      </c>
      <c r="O54" s="9">
        <f t="shared" si="39"/>
        <v>1913.2500000000002</v>
      </c>
      <c r="P54" s="9">
        <f t="shared" si="40"/>
        <v>1883.5000000000002</v>
      </c>
      <c r="Q54" s="9">
        <f t="shared" si="41"/>
        <v>1324.25</v>
      </c>
      <c r="R54" s="9">
        <f t="shared" si="42"/>
        <v>4690.5</v>
      </c>
      <c r="S54" s="9">
        <f t="shared" si="43"/>
        <v>4569.25</v>
      </c>
      <c r="T54" s="9">
        <f t="shared" si="44"/>
        <v>4446</v>
      </c>
      <c r="U54" s="9">
        <f t="shared" si="45"/>
        <v>4172.75</v>
      </c>
      <c r="W54" s="2" t="s">
        <v>37</v>
      </c>
      <c r="X54" s="15">
        <f t="shared" si="49"/>
        <v>1324.25</v>
      </c>
      <c r="Y54" s="15">
        <f t="shared" si="50"/>
        <v>4690.5</v>
      </c>
      <c r="Z54" s="15">
        <f t="shared" si="51"/>
        <v>4569.25</v>
      </c>
      <c r="AA54" s="15">
        <f t="shared" si="52"/>
        <v>4446</v>
      </c>
      <c r="AB54" s="15">
        <f t="shared" si="53"/>
        <v>4172.75</v>
      </c>
      <c r="AC54" s="16">
        <f t="shared" si="46"/>
        <v>3840.55</v>
      </c>
      <c r="AF54" s="2" t="s">
        <v>37</v>
      </c>
      <c r="AG54" s="30">
        <f t="shared" si="47"/>
        <v>227.14408233276157</v>
      </c>
      <c r="AH54" s="30">
        <f t="shared" si="34"/>
        <v>804.5454545454545</v>
      </c>
      <c r="AI54" s="30">
        <f t="shared" si="35"/>
        <v>783.74785591766727</v>
      </c>
      <c r="AJ54" s="30">
        <f t="shared" si="36"/>
        <v>762.60720411663806</v>
      </c>
      <c r="AK54" s="30">
        <f t="shared" si="37"/>
        <v>715.73756432247001</v>
      </c>
      <c r="AL54" s="34">
        <f t="shared" si="48"/>
        <v>658.7564322469982</v>
      </c>
    </row>
    <row r="55" spans="1:38" x14ac:dyDescent="0.3">
      <c r="A55" s="2" t="s">
        <v>38</v>
      </c>
      <c r="B55" s="3">
        <v>20685</v>
      </c>
      <c r="C55" s="3">
        <v>20194</v>
      </c>
      <c r="D55" s="3">
        <v>20073</v>
      </c>
      <c r="E55" s="6">
        <v>16139</v>
      </c>
      <c r="F55" s="3">
        <v>14069</v>
      </c>
      <c r="G55" s="3">
        <v>12234</v>
      </c>
      <c r="H55" s="3">
        <v>29530</v>
      </c>
      <c r="I55" s="3">
        <v>25357</v>
      </c>
      <c r="M55" s="2" t="s">
        <v>38</v>
      </c>
      <c r="N55" s="9">
        <f t="shared" si="38"/>
        <v>4343.8499999999995</v>
      </c>
      <c r="O55" s="9">
        <f t="shared" si="39"/>
        <v>4240.74</v>
      </c>
      <c r="P55" s="9">
        <f t="shared" si="40"/>
        <v>4215.33</v>
      </c>
      <c r="Q55" s="9">
        <f t="shared" si="41"/>
        <v>3389.19</v>
      </c>
      <c r="R55" s="9">
        <f t="shared" si="42"/>
        <v>2954.49</v>
      </c>
      <c r="S55" s="9">
        <f t="shared" si="43"/>
        <v>2569.14</v>
      </c>
      <c r="T55" s="9">
        <f t="shared" si="44"/>
        <v>6201.3</v>
      </c>
      <c r="U55" s="9">
        <f t="shared" si="45"/>
        <v>5324.97</v>
      </c>
      <c r="W55" s="2" t="s">
        <v>38</v>
      </c>
      <c r="X55" s="15">
        <f t="shared" si="49"/>
        <v>3389.19</v>
      </c>
      <c r="Y55" s="15">
        <f t="shared" si="50"/>
        <v>2954.49</v>
      </c>
      <c r="Z55" s="15">
        <f t="shared" si="51"/>
        <v>2569.14</v>
      </c>
      <c r="AA55" s="15">
        <f t="shared" si="52"/>
        <v>6201.3</v>
      </c>
      <c r="AB55" s="15">
        <f t="shared" si="53"/>
        <v>5324.97</v>
      </c>
      <c r="AC55" s="16">
        <f t="shared" si="46"/>
        <v>4087.8180000000002</v>
      </c>
      <c r="AF55" s="2" t="s">
        <v>38</v>
      </c>
      <c r="AG55" s="30">
        <f t="shared" si="47"/>
        <v>581.33619210977702</v>
      </c>
      <c r="AH55" s="30">
        <f t="shared" si="34"/>
        <v>506.77358490566036</v>
      </c>
      <c r="AI55" s="30">
        <f t="shared" si="35"/>
        <v>440.6758147512864</v>
      </c>
      <c r="AJ55" s="30">
        <f t="shared" si="36"/>
        <v>1063.68782161235</v>
      </c>
      <c r="AK55" s="30">
        <f t="shared" si="37"/>
        <v>913.37392795883363</v>
      </c>
      <c r="AL55" s="34">
        <f t="shared" si="48"/>
        <v>701.16946826758146</v>
      </c>
    </row>
    <row r="56" spans="1:38" x14ac:dyDescent="0.3">
      <c r="A56" s="2" t="s">
        <v>39</v>
      </c>
      <c r="B56" s="3">
        <v>94829</v>
      </c>
      <c r="C56" s="3">
        <v>90604</v>
      </c>
      <c r="D56" s="3">
        <v>89601</v>
      </c>
      <c r="E56" s="6">
        <v>68138</v>
      </c>
      <c r="F56" s="3">
        <v>264660</v>
      </c>
      <c r="G56" s="3">
        <v>260276</v>
      </c>
      <c r="H56" s="3">
        <v>255661</v>
      </c>
      <c r="I56" s="3">
        <v>245198</v>
      </c>
      <c r="M56" s="2" t="s">
        <v>39</v>
      </c>
      <c r="N56" s="9">
        <f t="shared" si="38"/>
        <v>6638.0300000000007</v>
      </c>
      <c r="O56" s="9">
        <f t="shared" si="39"/>
        <v>6342.2800000000007</v>
      </c>
      <c r="P56" s="9">
        <f t="shared" si="40"/>
        <v>6272.0700000000006</v>
      </c>
      <c r="Q56" s="9">
        <f t="shared" si="41"/>
        <v>4769.6600000000008</v>
      </c>
      <c r="R56" s="9">
        <f t="shared" si="42"/>
        <v>18526.2</v>
      </c>
      <c r="S56" s="9">
        <f t="shared" si="43"/>
        <v>18219.320000000003</v>
      </c>
      <c r="T56" s="9">
        <f t="shared" si="44"/>
        <v>17896.27</v>
      </c>
      <c r="U56" s="9">
        <f t="shared" si="45"/>
        <v>17163.86</v>
      </c>
      <c r="W56" s="2" t="s">
        <v>39</v>
      </c>
      <c r="X56" s="15">
        <f t="shared" si="49"/>
        <v>4769.6600000000008</v>
      </c>
      <c r="Y56" s="15">
        <f t="shared" si="50"/>
        <v>18526.2</v>
      </c>
      <c r="Z56" s="15">
        <f t="shared" si="51"/>
        <v>18219.320000000003</v>
      </c>
      <c r="AA56" s="15">
        <f t="shared" si="52"/>
        <v>17896.27</v>
      </c>
      <c r="AB56" s="15">
        <f t="shared" si="53"/>
        <v>17163.86</v>
      </c>
      <c r="AC56" s="16">
        <f t="shared" si="46"/>
        <v>15315.062000000002</v>
      </c>
      <c r="AF56" s="2" t="s">
        <v>39</v>
      </c>
      <c r="AG56" s="30">
        <f t="shared" si="47"/>
        <v>818.12349914236722</v>
      </c>
      <c r="AH56" s="30">
        <f t="shared" si="34"/>
        <v>3177.7358490566039</v>
      </c>
      <c r="AI56" s="30">
        <f t="shared" si="35"/>
        <v>3125.0977701543743</v>
      </c>
      <c r="AJ56" s="30">
        <f t="shared" si="36"/>
        <v>3069.6861063464839</v>
      </c>
      <c r="AK56" s="30">
        <f t="shared" si="37"/>
        <v>2944.0583190394514</v>
      </c>
      <c r="AL56" s="34">
        <f t="shared" si="48"/>
        <v>2626.9403087478563</v>
      </c>
    </row>
    <row r="57" spans="1:38" x14ac:dyDescent="0.3">
      <c r="A57" s="2" t="s">
        <v>40</v>
      </c>
      <c r="B57" s="3">
        <v>100202</v>
      </c>
      <c r="C57" s="3">
        <v>96032</v>
      </c>
      <c r="D57" s="3">
        <v>94706</v>
      </c>
      <c r="E57" s="6">
        <v>71929</v>
      </c>
      <c r="F57" s="3">
        <v>267649</v>
      </c>
      <c r="G57" s="3">
        <v>263651</v>
      </c>
      <c r="H57" s="3">
        <v>259446</v>
      </c>
      <c r="I57" s="3">
        <v>251737</v>
      </c>
      <c r="M57" s="2" t="s">
        <v>40</v>
      </c>
      <c r="N57" s="9">
        <f t="shared" si="38"/>
        <v>7014.14</v>
      </c>
      <c r="O57" s="9">
        <f t="shared" si="39"/>
        <v>6722.2400000000007</v>
      </c>
      <c r="P57" s="9">
        <f t="shared" si="40"/>
        <v>6629.420000000001</v>
      </c>
      <c r="Q57" s="9">
        <f t="shared" si="41"/>
        <v>5035.0300000000007</v>
      </c>
      <c r="R57" s="9">
        <f t="shared" si="42"/>
        <v>18735.43</v>
      </c>
      <c r="S57" s="9">
        <f t="shared" si="43"/>
        <v>18455.570000000003</v>
      </c>
      <c r="T57" s="9">
        <f t="shared" si="44"/>
        <v>18161.22</v>
      </c>
      <c r="U57" s="9">
        <f t="shared" si="45"/>
        <v>17621.59</v>
      </c>
      <c r="W57" s="2" t="s">
        <v>40</v>
      </c>
      <c r="X57" s="15">
        <f t="shared" si="49"/>
        <v>5035.0300000000007</v>
      </c>
      <c r="Y57" s="15">
        <f t="shared" si="50"/>
        <v>18735.43</v>
      </c>
      <c r="Z57" s="15">
        <f t="shared" si="51"/>
        <v>18455.570000000003</v>
      </c>
      <c r="AA57" s="15">
        <f t="shared" si="52"/>
        <v>18161.22</v>
      </c>
      <c r="AB57" s="15">
        <f t="shared" si="53"/>
        <v>17621.59</v>
      </c>
      <c r="AC57" s="16">
        <f t="shared" si="46"/>
        <v>15601.768</v>
      </c>
      <c r="AD57" s="17">
        <f>SUM(AC32:AC57)</f>
        <v>574128.42980000016</v>
      </c>
      <c r="AF57" s="2" t="s">
        <v>40</v>
      </c>
      <c r="AG57" s="30">
        <f t="shared" si="47"/>
        <v>863.64150943396237</v>
      </c>
      <c r="AH57" s="30">
        <f t="shared" si="34"/>
        <v>3213.6243567753004</v>
      </c>
      <c r="AI57" s="30">
        <f t="shared" si="35"/>
        <v>3165.6209262435682</v>
      </c>
      <c r="AJ57" s="30">
        <f t="shared" si="36"/>
        <v>3115.1320754716985</v>
      </c>
      <c r="AK57" s="30">
        <f t="shared" si="37"/>
        <v>3022.5711835334478</v>
      </c>
      <c r="AL57" s="34">
        <f t="shared" si="48"/>
        <v>2676.1180102915955</v>
      </c>
    </row>
  </sheetData>
  <mergeCells count="10">
    <mergeCell ref="AG2:AK2"/>
    <mergeCell ref="AG30:AK30"/>
    <mergeCell ref="X2:AB2"/>
    <mergeCell ref="X30:AB30"/>
    <mergeCell ref="A1:I1"/>
    <mergeCell ref="A2:I2"/>
    <mergeCell ref="A30:I30"/>
    <mergeCell ref="M1:U1"/>
    <mergeCell ref="M2:U2"/>
    <mergeCell ref="M30:U30"/>
  </mergeCells>
  <conditionalFormatting sqref="E32:E57">
    <cfRule type="cellIs" dxfId="3" priority="9" operator="lessThan">
      <formula>0</formula>
    </cfRule>
    <cfRule type="cellIs" dxfId="2" priority="10" operator="lessThan">
      <formula>0</formula>
    </cfRule>
  </conditionalFormatting>
  <conditionalFormatting sqref="AC32:AC57">
    <cfRule type="dataBar" priority="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{D151B1A4-9FEC-4AFD-8259-2E28B85BBFC3}</x14:id>
        </ext>
      </extLst>
    </cfRule>
  </conditionalFormatting>
  <conditionalFormatting sqref="AC4:AC29">
    <cfRule type="dataBar" priority="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{FC0515E7-08E1-4FE4-ADA1-D9C4EAFF4073}</x14:id>
        </ext>
      </extLst>
    </cfRule>
  </conditionalFormatting>
  <conditionalFormatting sqref="E4:E29">
    <cfRule type="cellIs" dxfId="1" priority="3" operator="lessThan">
      <formula>0</formula>
    </cfRule>
    <cfRule type="cellIs" dxfId="0" priority="4" operator="lessThan">
      <formula>0</formula>
    </cfRule>
  </conditionalFormatting>
  <conditionalFormatting sqref="AL32:AL57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{10724D6A-517A-418A-9399-572479F1094B}</x14:id>
        </ext>
      </extLst>
    </cfRule>
  </conditionalFormatting>
  <conditionalFormatting sqref="AL4:AL29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{547E1D67-4542-41CD-AFCA-4A211C5C34E4}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151B1A4-9FEC-4AFD-8259-2E28B85BBFC3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AC32:AC57</xm:sqref>
        </x14:conditionalFormatting>
        <x14:conditionalFormatting xmlns:xm="http://schemas.microsoft.com/office/excel/2006/main">
          <x14:cfRule type="dataBar" id="{FC0515E7-08E1-4FE4-ADA1-D9C4EAFF4073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AC4:AC29</xm:sqref>
        </x14:conditionalFormatting>
        <x14:conditionalFormatting xmlns:xm="http://schemas.microsoft.com/office/excel/2006/main">
          <x14:cfRule type="dataBar" id="{10724D6A-517A-418A-9399-572479F1094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AL32:AL57</xm:sqref>
        </x14:conditionalFormatting>
        <x14:conditionalFormatting xmlns:xm="http://schemas.microsoft.com/office/excel/2006/main">
          <x14:cfRule type="dataBar" id="{547E1D67-4542-41CD-AFCA-4A211C5C34E4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AL4:AL29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C2D48-D1C0-4DF2-A2A4-38F225521045}">
  <dimension ref="B1:S31"/>
  <sheetViews>
    <sheetView tabSelected="1" topLeftCell="B6" workbookViewId="0">
      <selection activeCell="Q29" sqref="Q29"/>
    </sheetView>
  </sheetViews>
  <sheetFormatPr defaultRowHeight="14.4" x14ac:dyDescent="0.3"/>
  <cols>
    <col min="3" max="3" width="13.6640625" bestFit="1" customWidth="1"/>
    <col min="4" max="4" width="6.88671875" customWidth="1"/>
    <col min="5" max="5" width="13.6640625" bestFit="1" customWidth="1"/>
    <col min="6" max="6" width="6.88671875" customWidth="1"/>
    <col min="7" max="7" width="13" customWidth="1"/>
    <col min="8" max="8" width="11.6640625" customWidth="1"/>
    <col min="9" max="9" width="20.44140625" bestFit="1" customWidth="1"/>
    <col min="18" max="18" width="11.6640625" bestFit="1" customWidth="1"/>
  </cols>
  <sheetData>
    <row r="1" spans="2:8" ht="15" thickBot="1" x14ac:dyDescent="0.35"/>
    <row r="2" spans="2:8" ht="14.4" customHeight="1" x14ac:dyDescent="0.35">
      <c r="B2" s="21" t="s">
        <v>43</v>
      </c>
      <c r="C2" s="22"/>
      <c r="D2" s="22"/>
      <c r="E2" s="22"/>
      <c r="F2" s="22"/>
      <c r="G2" s="22"/>
      <c r="H2" s="23"/>
    </row>
    <row r="3" spans="2:8" ht="14.4" customHeight="1" x14ac:dyDescent="0.35">
      <c r="B3" s="24"/>
      <c r="C3" s="25"/>
      <c r="D3" s="25"/>
      <c r="E3" s="25"/>
      <c r="F3" s="25"/>
      <c r="G3" s="25"/>
      <c r="H3" s="26"/>
    </row>
    <row r="4" spans="2:8" ht="35.4" customHeight="1" x14ac:dyDescent="0.35">
      <c r="B4" s="18" t="s">
        <v>4</v>
      </c>
      <c r="C4" s="27" t="s">
        <v>2</v>
      </c>
      <c r="D4" s="37" t="s">
        <v>44</v>
      </c>
      <c r="E4" s="27" t="s">
        <v>41</v>
      </c>
      <c r="F4" s="37" t="s">
        <v>44</v>
      </c>
      <c r="G4" s="41" t="s">
        <v>45</v>
      </c>
      <c r="H4" s="41" t="s">
        <v>46</v>
      </c>
    </row>
    <row r="5" spans="2:8" x14ac:dyDescent="0.3">
      <c r="B5" s="18" t="s">
        <v>15</v>
      </c>
      <c r="C5" s="28">
        <v>91791.367800000007</v>
      </c>
      <c r="D5" s="36">
        <v>4</v>
      </c>
      <c r="E5" s="28">
        <v>59085.067799999997</v>
      </c>
      <c r="F5" s="36">
        <v>3</v>
      </c>
      <c r="G5" s="42">
        <f>C5-E5</f>
        <v>32706.30000000001</v>
      </c>
      <c r="H5" s="3">
        <f>D5-F5</f>
        <v>1</v>
      </c>
    </row>
    <row r="6" spans="2:8" x14ac:dyDescent="0.3">
      <c r="B6" s="18" t="s">
        <v>16</v>
      </c>
      <c r="C6" s="28">
        <v>2208.9023999999999</v>
      </c>
      <c r="D6" s="36">
        <v>1</v>
      </c>
      <c r="E6" s="28">
        <v>3574.0224000000003</v>
      </c>
      <c r="F6" s="36">
        <v>0</v>
      </c>
      <c r="G6" s="42">
        <f t="shared" ref="G6:G30" si="0">C6-E6</f>
        <v>-1365.1200000000003</v>
      </c>
      <c r="H6" s="3">
        <f t="shared" ref="H6:H30" si="1">D6-F6</f>
        <v>1</v>
      </c>
    </row>
    <row r="7" spans="2:8" x14ac:dyDescent="0.3">
      <c r="B7" s="18" t="s">
        <v>17</v>
      </c>
      <c r="C7" s="28">
        <v>1877.7575999999997</v>
      </c>
      <c r="D7" s="36">
        <v>1</v>
      </c>
      <c r="E7" s="28">
        <v>828.7976000000001</v>
      </c>
      <c r="F7" s="36">
        <v>1</v>
      </c>
      <c r="G7" s="42">
        <f t="shared" si="0"/>
        <v>1048.9599999999996</v>
      </c>
      <c r="H7" s="3">
        <f t="shared" si="1"/>
        <v>0</v>
      </c>
    </row>
    <row r="8" spans="2:8" x14ac:dyDescent="0.3">
      <c r="B8" s="18" t="s">
        <v>18</v>
      </c>
      <c r="C8" s="28">
        <v>21657.13</v>
      </c>
      <c r="D8" s="36">
        <v>2</v>
      </c>
      <c r="E8" s="28">
        <v>21549.920000000002</v>
      </c>
      <c r="F8" s="36">
        <v>2</v>
      </c>
      <c r="G8" s="42">
        <f t="shared" si="0"/>
        <v>107.20999999999913</v>
      </c>
      <c r="H8" s="3">
        <f t="shared" si="1"/>
        <v>0</v>
      </c>
    </row>
    <row r="9" spans="2:8" x14ac:dyDescent="0.3">
      <c r="B9" s="18" t="s">
        <v>19</v>
      </c>
      <c r="C9" s="28">
        <v>6103.7999999999993</v>
      </c>
      <c r="D9" s="36">
        <v>1</v>
      </c>
      <c r="E9" s="28">
        <v>6643.8</v>
      </c>
      <c r="F9" s="36">
        <v>2</v>
      </c>
      <c r="G9" s="42">
        <f t="shared" si="0"/>
        <v>-540.00000000000091</v>
      </c>
      <c r="H9" s="3">
        <f t="shared" si="1"/>
        <v>-1</v>
      </c>
    </row>
    <row r="10" spans="2:8" x14ac:dyDescent="0.3">
      <c r="B10" s="19" t="s">
        <v>20</v>
      </c>
      <c r="C10" s="28">
        <v>50315.31</v>
      </c>
      <c r="D10" s="36">
        <v>3</v>
      </c>
      <c r="E10" s="28">
        <v>59004.06</v>
      </c>
      <c r="F10" s="36">
        <v>1</v>
      </c>
      <c r="G10" s="42">
        <f t="shared" si="0"/>
        <v>-8688.75</v>
      </c>
      <c r="H10" s="3">
        <f t="shared" si="1"/>
        <v>2</v>
      </c>
    </row>
    <row r="11" spans="2:8" x14ac:dyDescent="0.3">
      <c r="B11" s="19" t="s">
        <v>21</v>
      </c>
      <c r="C11" s="28">
        <v>91791.367800000007</v>
      </c>
      <c r="D11" s="36">
        <v>4</v>
      </c>
      <c r="E11" s="28">
        <v>59085.067799999997</v>
      </c>
      <c r="F11" s="36">
        <v>3</v>
      </c>
      <c r="G11" s="42">
        <f t="shared" si="0"/>
        <v>32706.30000000001</v>
      </c>
      <c r="H11" s="3">
        <f t="shared" si="1"/>
        <v>1</v>
      </c>
    </row>
    <row r="12" spans="2:8" x14ac:dyDescent="0.3">
      <c r="B12" s="19" t="s">
        <v>22</v>
      </c>
      <c r="C12" s="28">
        <v>887.7</v>
      </c>
      <c r="D12" s="36">
        <v>1</v>
      </c>
      <c r="E12" s="28">
        <v>4650.8999999999996</v>
      </c>
      <c r="F12" s="36">
        <v>0</v>
      </c>
      <c r="G12" s="42">
        <f t="shared" si="0"/>
        <v>-3763.2</v>
      </c>
      <c r="H12" s="3">
        <f t="shared" si="1"/>
        <v>1</v>
      </c>
    </row>
    <row r="13" spans="2:8" x14ac:dyDescent="0.3">
      <c r="B13" s="19" t="s">
        <v>23</v>
      </c>
      <c r="C13" s="28">
        <v>1038.25</v>
      </c>
      <c r="D13" s="36">
        <v>1</v>
      </c>
      <c r="E13" s="28">
        <v>4878.25</v>
      </c>
      <c r="F13" s="36">
        <v>0</v>
      </c>
      <c r="G13" s="42">
        <f t="shared" si="0"/>
        <v>-3840</v>
      </c>
      <c r="H13" s="3">
        <f t="shared" si="1"/>
        <v>1</v>
      </c>
    </row>
    <row r="14" spans="2:8" x14ac:dyDescent="0.3">
      <c r="B14" s="19" t="s">
        <v>24</v>
      </c>
      <c r="C14" s="28">
        <v>753.21000000000015</v>
      </c>
      <c r="D14" s="36">
        <v>0</v>
      </c>
      <c r="E14" s="28">
        <v>23253.21</v>
      </c>
      <c r="F14" s="36">
        <v>0</v>
      </c>
      <c r="G14" s="42">
        <f t="shared" si="0"/>
        <v>-22500</v>
      </c>
      <c r="H14" s="3">
        <f t="shared" si="1"/>
        <v>0</v>
      </c>
    </row>
    <row r="15" spans="2:8" x14ac:dyDescent="0.3">
      <c r="B15" s="19" t="s">
        <v>25</v>
      </c>
      <c r="C15" s="28">
        <v>54335.4372</v>
      </c>
      <c r="D15" s="36">
        <v>3</v>
      </c>
      <c r="E15" s="28">
        <v>70162.237200000003</v>
      </c>
      <c r="F15" s="36">
        <v>3</v>
      </c>
      <c r="G15" s="42">
        <f t="shared" si="0"/>
        <v>-15826.800000000003</v>
      </c>
      <c r="H15" s="3">
        <f t="shared" si="1"/>
        <v>0</v>
      </c>
    </row>
    <row r="16" spans="2:8" x14ac:dyDescent="0.3">
      <c r="B16" s="19" t="s">
        <v>26</v>
      </c>
      <c r="C16" s="28">
        <v>30893.751200000006</v>
      </c>
      <c r="D16" s="36">
        <v>2</v>
      </c>
      <c r="E16" s="28">
        <v>20213.751199999999</v>
      </c>
      <c r="F16" s="36">
        <v>2</v>
      </c>
      <c r="G16" s="42">
        <f t="shared" si="0"/>
        <v>10680.000000000007</v>
      </c>
      <c r="H16" s="3">
        <f t="shared" si="1"/>
        <v>0</v>
      </c>
    </row>
    <row r="17" spans="2:19" x14ac:dyDescent="0.3">
      <c r="B17" s="19" t="s">
        <v>27</v>
      </c>
      <c r="C17" s="28">
        <v>3833.0008000000007</v>
      </c>
      <c r="D17" s="36">
        <v>0</v>
      </c>
      <c r="E17" s="28">
        <v>9024.2008000000005</v>
      </c>
      <c r="F17" s="36">
        <v>1</v>
      </c>
      <c r="G17" s="42">
        <f t="shared" si="0"/>
        <v>-5191.2</v>
      </c>
      <c r="H17" s="3">
        <f t="shared" si="1"/>
        <v>-1</v>
      </c>
    </row>
    <row r="18" spans="2:19" x14ac:dyDescent="0.3">
      <c r="B18" s="19" t="s">
        <v>28</v>
      </c>
      <c r="C18" s="28">
        <v>47058.192999999999</v>
      </c>
      <c r="D18" s="36">
        <v>2</v>
      </c>
      <c r="E18" s="28">
        <v>22488.192999999996</v>
      </c>
      <c r="F18" s="36">
        <v>0</v>
      </c>
      <c r="G18" s="42">
        <f t="shared" si="0"/>
        <v>24570.000000000004</v>
      </c>
      <c r="H18" s="3">
        <f t="shared" si="1"/>
        <v>2</v>
      </c>
    </row>
    <row r="19" spans="2:19" x14ac:dyDescent="0.3">
      <c r="B19" s="19" t="s">
        <v>29</v>
      </c>
      <c r="C19" s="28">
        <v>92158.156799999997</v>
      </c>
      <c r="D19" s="36">
        <v>3</v>
      </c>
      <c r="E19" s="28">
        <v>80753.356799999994</v>
      </c>
      <c r="F19" s="36">
        <v>1</v>
      </c>
      <c r="G19" s="42">
        <f t="shared" si="0"/>
        <v>11404.800000000003</v>
      </c>
      <c r="H19" s="3">
        <f t="shared" si="1"/>
        <v>2</v>
      </c>
    </row>
    <row r="20" spans="2:19" x14ac:dyDescent="0.3">
      <c r="B20" s="19" t="s">
        <v>30</v>
      </c>
      <c r="C20" s="28">
        <v>38728.477200000001</v>
      </c>
      <c r="D20" s="36">
        <v>1</v>
      </c>
      <c r="E20" s="28">
        <v>7664.4772000000012</v>
      </c>
      <c r="F20" s="36">
        <v>2</v>
      </c>
      <c r="G20" s="42">
        <f t="shared" si="0"/>
        <v>31064</v>
      </c>
      <c r="H20" s="3">
        <f t="shared" si="1"/>
        <v>-1</v>
      </c>
    </row>
    <row r="21" spans="2:19" x14ac:dyDescent="0.3">
      <c r="B21" s="19" t="s">
        <v>31</v>
      </c>
      <c r="C21" s="28">
        <v>5730.5599999999995</v>
      </c>
      <c r="D21" s="36">
        <v>1</v>
      </c>
      <c r="E21" s="28">
        <v>2658.56</v>
      </c>
      <c r="F21" s="36">
        <v>0</v>
      </c>
      <c r="G21" s="42">
        <f t="shared" si="0"/>
        <v>3071.9999999999995</v>
      </c>
      <c r="H21" s="3">
        <f t="shared" si="1"/>
        <v>1</v>
      </c>
    </row>
    <row r="22" spans="2:19" x14ac:dyDescent="0.3">
      <c r="B22" s="19" t="s">
        <v>32</v>
      </c>
      <c r="C22" s="28">
        <v>7132.4400000000005</v>
      </c>
      <c r="D22" s="36">
        <v>1</v>
      </c>
      <c r="E22" s="28">
        <v>3436.440000000001</v>
      </c>
      <c r="F22" s="36">
        <v>0</v>
      </c>
      <c r="G22" s="42">
        <f t="shared" si="0"/>
        <v>3695.9999999999995</v>
      </c>
      <c r="H22" s="3">
        <f t="shared" si="1"/>
        <v>1</v>
      </c>
    </row>
    <row r="23" spans="2:19" x14ac:dyDescent="0.3">
      <c r="B23" s="19" t="s">
        <v>33</v>
      </c>
      <c r="C23" s="28">
        <v>11835.400000000001</v>
      </c>
      <c r="D23" s="36">
        <v>1</v>
      </c>
      <c r="E23" s="28">
        <v>8295.4</v>
      </c>
      <c r="F23" s="36">
        <v>1</v>
      </c>
      <c r="G23" s="42">
        <f t="shared" si="0"/>
        <v>3540.0000000000018</v>
      </c>
      <c r="H23" s="3">
        <f t="shared" si="1"/>
        <v>0</v>
      </c>
    </row>
    <row r="24" spans="2:19" x14ac:dyDescent="0.3">
      <c r="B24" s="19" t="s">
        <v>34</v>
      </c>
      <c r="C24" s="28">
        <v>9483.7380000000012</v>
      </c>
      <c r="D24" s="36">
        <v>1</v>
      </c>
      <c r="E24" s="28">
        <v>8659.9699999999993</v>
      </c>
      <c r="F24" s="36">
        <v>2</v>
      </c>
      <c r="G24" s="42">
        <f t="shared" si="0"/>
        <v>823.76800000000185</v>
      </c>
      <c r="H24" s="3">
        <f t="shared" si="1"/>
        <v>-1</v>
      </c>
    </row>
    <row r="25" spans="2:19" x14ac:dyDescent="0.3">
      <c r="B25" s="19" t="s">
        <v>35</v>
      </c>
      <c r="C25" s="28">
        <v>3079.4399999999996</v>
      </c>
      <c r="D25" s="36">
        <v>1</v>
      </c>
      <c r="E25" s="28">
        <v>21304.079999999998</v>
      </c>
      <c r="F25" s="36">
        <v>0</v>
      </c>
      <c r="G25" s="42">
        <f t="shared" si="0"/>
        <v>-18224.64</v>
      </c>
      <c r="H25" s="3">
        <f t="shared" si="1"/>
        <v>1</v>
      </c>
    </row>
    <row r="26" spans="2:19" x14ac:dyDescent="0.3">
      <c r="B26" s="19" t="s">
        <v>36</v>
      </c>
      <c r="C26" s="28">
        <v>13720.014000000001</v>
      </c>
      <c r="D26" s="36">
        <v>3</v>
      </c>
      <c r="E26" s="28">
        <v>41465.214</v>
      </c>
      <c r="F26" s="36">
        <v>0</v>
      </c>
      <c r="G26" s="42">
        <f t="shared" si="0"/>
        <v>-27745.199999999997</v>
      </c>
      <c r="H26" s="3">
        <f t="shared" si="1"/>
        <v>3</v>
      </c>
    </row>
    <row r="27" spans="2:19" x14ac:dyDescent="0.3">
      <c r="B27" s="19" t="s">
        <v>37</v>
      </c>
      <c r="C27" s="28">
        <v>1012.55</v>
      </c>
      <c r="D27" s="36">
        <v>0</v>
      </c>
      <c r="E27" s="28">
        <v>3840.55</v>
      </c>
      <c r="F27" s="36">
        <v>0</v>
      </c>
      <c r="G27" s="42">
        <f t="shared" si="0"/>
        <v>-2828</v>
      </c>
      <c r="H27" s="3">
        <f t="shared" si="1"/>
        <v>0</v>
      </c>
    </row>
    <row r="28" spans="2:19" ht="15" thickBot="1" x14ac:dyDescent="0.35">
      <c r="B28" s="19" t="s">
        <v>38</v>
      </c>
      <c r="C28" s="28">
        <v>2559.0179999999996</v>
      </c>
      <c r="D28" s="36">
        <v>0</v>
      </c>
      <c r="E28" s="28">
        <v>4087.8180000000002</v>
      </c>
      <c r="F28" s="36">
        <v>1</v>
      </c>
      <c r="G28" s="42">
        <f t="shared" si="0"/>
        <v>-1528.8000000000006</v>
      </c>
      <c r="H28" s="3">
        <f t="shared" si="1"/>
        <v>-1</v>
      </c>
    </row>
    <row r="29" spans="2:19" ht="15" thickBot="1" x14ac:dyDescent="0.35">
      <c r="B29" s="19" t="s">
        <v>39</v>
      </c>
      <c r="C29" s="28">
        <v>3891.0620000000004</v>
      </c>
      <c r="D29" s="36">
        <v>0</v>
      </c>
      <c r="E29" s="28">
        <v>15315.062000000002</v>
      </c>
      <c r="F29" s="36">
        <v>0</v>
      </c>
      <c r="G29" s="42">
        <f t="shared" si="0"/>
        <v>-11424.000000000002</v>
      </c>
      <c r="H29" s="3">
        <f t="shared" si="1"/>
        <v>0</v>
      </c>
      <c r="I29" s="38" t="s">
        <v>47</v>
      </c>
    </row>
    <row r="30" spans="2:19" ht="18.600000000000001" thickBot="1" x14ac:dyDescent="0.4">
      <c r="B30" s="20" t="s">
        <v>40</v>
      </c>
      <c r="C30" s="29">
        <v>4177.7680000000009</v>
      </c>
      <c r="D30" s="40">
        <v>0</v>
      </c>
      <c r="E30" s="29">
        <v>15601.768</v>
      </c>
      <c r="F30" s="40">
        <v>0</v>
      </c>
      <c r="G30" s="43">
        <f t="shared" si="0"/>
        <v>-11424</v>
      </c>
      <c r="H30" s="3">
        <f t="shared" si="1"/>
        <v>0</v>
      </c>
      <c r="I30" s="39">
        <f>SUM(G5:G30)</f>
        <v>20529.628000000026</v>
      </c>
      <c r="R30" t="s">
        <v>48</v>
      </c>
      <c r="S30">
        <f>4*0.34*0.2*5.5*2999</f>
        <v>4486.5039999999999</v>
      </c>
    </row>
    <row r="31" spans="2:19" x14ac:dyDescent="0.3">
      <c r="R31" t="s">
        <v>49</v>
      </c>
      <c r="S31">
        <v>20530</v>
      </c>
    </row>
  </sheetData>
  <conditionalFormatting sqref="G5:G30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H5:H30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6FE9B-F6C6-41C2-A06E-D5895DD22F66}">
  <dimension ref="A1"/>
  <sheetViews>
    <sheetView zoomScale="70" zoomScaleNormal="70" workbookViewId="0">
      <selection activeCell="S65" sqref="S65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On-Hand Analysis</vt:lpstr>
      <vt:lpstr>Results Analysis</vt:lpstr>
      <vt:lpstr>Graph Analysis Big 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Jose Iguaran Muñoz</cp:lastModifiedBy>
  <cp:revision/>
  <dcterms:created xsi:type="dcterms:W3CDTF">2022-10-31T13:55:53Z</dcterms:created>
  <dcterms:modified xsi:type="dcterms:W3CDTF">2023-02-19T18:24:01Z</dcterms:modified>
  <cp:category/>
  <cp:contentStatus/>
</cp:coreProperties>
</file>